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</cols>
  <sheetData>
    <row r="1" ht="34" customHeight="1"/>
    <row r="2" ht="28" customHeight="1">
      <c r="A2" s="1" t="inlineStr">
        <is>
          <t xml:space="preserve">Assessment di sicurezza informatica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Assessment di sicurezza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</row>
    <row r="6">
      <c r="A6" s="11">
        <f>IF(B6="","",ROW()-5)</f>
      </c>
      <c r="B6" s="6" t="inlineStr">
        <is>
          <t xml:space="preserve">Incarico firmato</t>
        </is>
      </c>
      <c r="C6" s="5" t="inlineStr">
        <is>
          <t xml:space="preserve">Perimetro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Riunione di avvio con il cliente</t>
        </is>
      </c>
      <c r="C7" s="5" t="inlineStr">
        <is>
          <t xml:space="preserve">Perimetro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Perimetro e regole d'ingaggio scritte</t>
        </is>
      </c>
      <c r="C8" s="5" t="inlineStr">
        <is>
          <t xml:space="preserve">Perimetro</t>
        </is>
      </c>
      <c r="D8" s="8">
        <f>WORKDAY($J$3,2)</f>
      </c>
      <c r="E8" s="7">
        <v>2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Autorizzazioni dei titolari dei sistemi e dei fornitori terzi</t>
        </is>
      </c>
      <c r="C9" s="5" t="inlineStr">
        <is>
          <t xml:space="preserve">Perimetro</t>
        </is>
      </c>
      <c r="D9" s="8">
        <f>WORKDAY($J$3,2)</f>
      </c>
      <c r="E9" s="7">
        <v>3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Riservatezza e trattamento dei dati personali</t>
        </is>
      </c>
      <c r="C10" s="5" t="inlineStr">
        <is>
          <t xml:space="preserve">Perimetro</t>
        </is>
      </c>
      <c r="D10" s="8">
        <f>WORKDAY($J$3,2)</f>
      </c>
      <c r="E10" s="7">
        <v>2</v>
      </c>
      <c r="F10" s="12">
        <f>IF(OR(D10="",E10=""),"",WORKDAY(D10,MAX(E10,1)-1))</f>
      </c>
      <c r="G10" s="7" t="inlineStr">
        <is>
          <t xml:space="preserve">2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Regole d'ingaggio approvate</t>
        </is>
      </c>
      <c r="C11" s="5" t="inlineStr">
        <is>
          <t xml:space="preserve">Perimetro</t>
        </is>
      </c>
      <c r="D11" s="8">
        <f>WORKDAY($J$3,4)</f>
      </c>
      <c r="E11" s="7">
        <v>0</v>
      </c>
      <c r="F11" s="12">
        <f>IF(OR(D11="",E11=""),"",WORKDAY(D11,MAX(E11,1)-1))</f>
      </c>
      <c r="G11" s="7" t="inlineStr">
        <is>
          <t xml:space="preserve">3, 4, 5</t>
        </is>
      </c>
      <c r="H11" s="7" t="inlineStr">
        <is>
          <t xml:space="preserve">Sì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Raccolta della documentazione e dell'inventario dei sistemi</t>
        </is>
      </c>
      <c r="C12" s="5" t="inlineStr">
        <is>
          <t xml:space="preserve">Analisi</t>
        </is>
      </c>
      <c r="D12" s="8">
        <f>WORKDAY($J$3,5)</f>
      </c>
      <c r="E12" s="7">
        <v>2</v>
      </c>
      <c r="F12" s="12">
        <f>IF(OR(D12="",E12=""),"",WORKDAY(D12,MAX(E12,1)-1))</f>
      </c>
      <c r="G12" s="7" t="inlineStr">
        <is>
          <t xml:space="preserve">6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Interviste con i referenti IT</t>
        </is>
      </c>
      <c r="C13" s="5" t="inlineStr">
        <is>
          <t xml:space="preserve">Analisi</t>
        </is>
      </c>
      <c r="D13" s="8">
        <f>WORKDAY($J$3,5)</f>
      </c>
      <c r="E13" s="7">
        <v>2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Piano dei test</t>
        </is>
      </c>
      <c r="C14" s="5" t="inlineStr">
        <is>
          <t xml:space="preserve">Analisi</t>
        </is>
      </c>
      <c r="D14" s="8">
        <f>WORKDAY($J$3,7)</f>
      </c>
      <c r="E14" s="7">
        <v>2</v>
      </c>
      <c r="F14" s="12">
        <f>IF(OR(D14="",E14=""),"",WORKDAY(D14,MAX(E14,1)-1))</f>
      </c>
      <c r="G14" s="7" t="inlineStr">
        <is>
          <t xml:space="preserve">7, 8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Piano dei test condiviso con il cliente</t>
        </is>
      </c>
      <c r="C15" s="5" t="inlineStr">
        <is>
          <t xml:space="preserve">Analisi</t>
        </is>
      </c>
      <c r="D15" s="8">
        <f>WORKDAY($J$3,8)</f>
      </c>
      <c r="E15" s="7">
        <v>0</v>
      </c>
      <c r="F15" s="12">
        <f>IF(OR(D15="",E15=""),"",WORKDAY(D15,MAX(E15,1)-1))</f>
      </c>
      <c r="G15" s="7" t="inlineStr">
        <is>
          <t xml:space="preserve">9</t>
        </is>
      </c>
      <c r="H15" s="7" t="inlineStr">
        <is>
          <t xml:space="preserve">Sì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Avviso di inizio al cliente e a chi sorveglia i sistemi</t>
        </is>
      </c>
      <c r="C16" s="5" t="inlineStr">
        <is>
          <t xml:space="preserve">Test</t>
        </is>
      </c>
      <c r="D16" s="8">
        <f>WORKDAY($J$3,9)</f>
      </c>
      <c r="E16" s="7">
        <v>1</v>
      </c>
      <c r="F16" s="12">
        <f>IF(OR(D16="",E16=""),"",WORKDAY(D16,MAX(E16,1)-1))</f>
      </c>
      <c r="G16" s="7" t="inlineStr">
        <is>
          <t xml:space="preserve">10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Analisi delle vulnerabilità dei servizi esposti</t>
        </is>
      </c>
      <c r="C17" s="5" t="inlineStr">
        <is>
          <t xml:space="preserve">Test</t>
        </is>
      </c>
      <c r="D17" s="8">
        <f>WORKDAY($J$3,9)</f>
      </c>
      <c r="E17" s="7">
        <v>4</v>
      </c>
      <c r="F17" s="12">
        <f>IF(OR(D17="",E17=""),"",WORKDAY(D17,MAX(E17,1)-1))</f>
      </c>
      <c r="G17" s="7" t="inlineStr">
        <is>
          <t xml:space="preserve">10</t>
        </is>
      </c>
      <c r="H17" s="7" t="inlineStr">
        <is>
          <t xml:space="preserve">No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Verifica delle applicazioni nel perimetro</t>
        </is>
      </c>
      <c r="C18" s="5" t="inlineStr">
        <is>
          <t xml:space="preserve">Test</t>
        </is>
      </c>
      <c r="D18" s="8">
        <f>WORKDAY($J$3,10)</f>
      </c>
      <c r="E18" s="7">
        <v>6</v>
      </c>
      <c r="F18" s="12">
        <f>IF(OR(D18="",E18=""),"",WORKDAY(D18,MAX(E18,1)-1))</f>
      </c>
      <c r="G18" s="7" t="inlineStr">
        <is>
          <t xml:space="preserve">10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   Autenticazione e gestione delle sessioni</t>
        </is>
      </c>
      <c r="C19" s="5" t="inlineStr">
        <is>
          <t xml:space="preserve">Test</t>
        </is>
      </c>
      <c r="D19" s="8">
        <f>WORKDAY($J$3,10)</f>
      </c>
      <c r="E19" s="7">
        <v>2</v>
      </c>
      <c r="F19" s="12">
        <f>IF(OR(D19="",E19=""),"",WORKDAY(D19,MAX(E19,1)-1))</f>
      </c>
      <c r="G19" s="7"/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   Controllo degli accessi fra utenti e ruoli</t>
        </is>
      </c>
      <c r="C20" s="5" t="inlineStr">
        <is>
          <t xml:space="preserve">Test</t>
        </is>
      </c>
      <c r="D20" s="8">
        <f>WORKDAY($J$3,11)</f>
      </c>
      <c r="E20" s="7">
        <v>3</v>
      </c>
      <c r="F20" s="12">
        <f>IF(OR(D20="",E20=""),"",WORKDAY(D20,MAX(E20,1)-1))</f>
      </c>
      <c r="G20" s="7"/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   Gestione dei dati in ingresso e in uscita</t>
        </is>
      </c>
      <c r="C21" s="5" t="inlineStr">
        <is>
          <t xml:space="preserve">Test</t>
        </is>
      </c>
      <c r="D21" s="8">
        <f>WORKDAY($J$3,12)</f>
      </c>
      <c r="E21" s="7">
        <v>3</v>
      </c>
      <c r="F21" s="12">
        <f>IF(OR(D21="",E21=""),"",WORKDAY(D21,MAX(E21,1)-1))</f>
      </c>
      <c r="G21" s="7"/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   Configurazione, dipendenze e messaggi d'errore</t>
        </is>
      </c>
      <c r="C22" s="5" t="inlineStr">
        <is>
          <t xml:space="preserve">Test</t>
        </is>
      </c>
      <c r="D22" s="8">
        <f>WORKDAY($J$3,14)</f>
      </c>
      <c r="E22" s="7">
        <v>2</v>
      </c>
      <c r="F22" s="12">
        <f>IF(OR(D22="",E22=""),"",WORKDAY(D22,MAX(E22,1)-1))</f>
      </c>
      <c r="G22" s="7"/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Verifica della configurazione dei sistemi e del cloud</t>
        </is>
      </c>
      <c r="C23" s="5" t="inlineStr">
        <is>
          <t xml:space="preserve">Test</t>
        </is>
      </c>
      <c r="D23" s="8">
        <f>WORKDAY($J$3,11)</f>
      </c>
      <c r="E23" s="7">
        <v>5</v>
      </c>
      <c r="F23" s="12">
        <f>IF(OR(D23="",E23=""),"",WORKDAY(D23,MAX(E23,1)-1))</f>
      </c>
      <c r="G23" s="7" t="inlineStr">
        <is>
          <t xml:space="preserve">10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Registro delle attività svolte</t>
        </is>
      </c>
      <c r="C24" s="5" t="inlineStr">
        <is>
          <t xml:space="preserve">Test</t>
        </is>
      </c>
      <c r="D24" s="8">
        <f>WORKDAY($J$3,9)</f>
      </c>
      <c r="E24" s="7">
        <v>8</v>
      </c>
      <c r="F24" s="12">
        <f>IF(OR(D24="",E24=""),"",WORKDAY(D24,MAX(E24,1)-1))</f>
      </c>
      <c r="G24" s="7" t="inlineStr">
        <is>
          <t xml:space="preserve">10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Segnalazione immediata delle vulnerabilità critiche</t>
        </is>
      </c>
      <c r="C25" s="5" t="inlineStr">
        <is>
          <t xml:space="preserve">Test</t>
        </is>
      </c>
      <c r="D25" s="8">
        <f>WORKDAY($J$3,9)</f>
      </c>
      <c r="E25" s="7">
        <v>8</v>
      </c>
      <c r="F25" s="12">
        <f>IF(OR(D25="",E25=""),"",WORKDAY(D25,MAX(E25,1)-1))</f>
      </c>
      <c r="G25" s="7" t="inlineStr">
        <is>
          <t xml:space="preserve">10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Fine delle attività di test comunicata</t>
        </is>
      </c>
      <c r="C26" s="5" t="inlineStr">
        <is>
          <t xml:space="preserve">Test</t>
        </is>
      </c>
      <c r="D26" s="8">
        <f>WORKDAY($J$3,16)</f>
      </c>
      <c r="E26" s="7">
        <v>0</v>
      </c>
      <c r="F26" s="12">
        <f>IF(OR(D26="",E26=""),"",WORKDAY(D26,MAX(E26,1)-1))</f>
      </c>
      <c r="G26" s="7" t="inlineStr">
        <is>
          <t xml:space="preserve">12, 13, 18, 19, 20, 11</t>
        </is>
      </c>
      <c r="H26" s="7" t="inlineStr">
        <is>
          <t xml:space="preserve">Sì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Classificazione e verifica delle evidenze</t>
        </is>
      </c>
      <c r="C27" s="5" t="inlineStr">
        <is>
          <t xml:space="preserve">Rapporto</t>
        </is>
      </c>
      <c r="D27" s="8">
        <f>WORKDAY($J$3,17)</f>
      </c>
      <c r="E27" s="7">
        <v>1</v>
      </c>
      <c r="F27" s="12">
        <f>IF(OR(D27="",E27=""),"",WORKDAY(D27,MAX(E27,1)-1))</f>
      </c>
      <c r="G27" s="7" t="inlineStr">
        <is>
          <t xml:space="preserve">21</t>
        </is>
      </c>
      <c r="H27" s="7" t="inlineStr">
        <is>
          <t xml:space="preserve">No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Rapporto tecnico</t>
        </is>
      </c>
      <c r="C28" s="5" t="inlineStr">
        <is>
          <t xml:space="preserve">Rapporto</t>
        </is>
      </c>
      <c r="D28" s="8">
        <f>WORKDAY($J$3,18)</f>
      </c>
      <c r="E28" s="7">
        <v>3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Sintesi per la direzione</t>
        </is>
      </c>
      <c r="C29" s="5" t="inlineStr">
        <is>
          <t xml:space="preserve">Rapporto</t>
        </is>
      </c>
      <c r="D29" s="8">
        <f>WORKDAY($J$3,18)</f>
      </c>
      <c r="E29" s="7">
        <v>3</v>
      </c>
      <c r="F29" s="12">
        <f>IF(OR(D29="",E29=""),"",WORKDAY(D29,MAX(E29,1)-1))</f>
      </c>
      <c r="G29" s="7" t="inlineStr">
        <is>
          <t xml:space="preserve">22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Piano di rientro proposto</t>
        </is>
      </c>
      <c r="C30" s="5" t="inlineStr">
        <is>
          <t xml:space="preserve">Rapporto</t>
        </is>
      </c>
      <c r="D30" s="8">
        <f>WORKDAY($J$3,18)</f>
      </c>
      <c r="E30" s="7">
        <v>3</v>
      </c>
      <c r="F30" s="12">
        <f>IF(OR(D30="",E30=""),"",WORKDAY(D30,MAX(E30,1)-1))</f>
      </c>
      <c r="G30" s="7" t="inlineStr">
        <is>
          <t xml:space="preserve">22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Presentazione dei risultati al cliente</t>
        </is>
      </c>
      <c r="C31" s="5" t="inlineStr">
        <is>
          <t xml:space="preserve">Rapporto</t>
        </is>
      </c>
      <c r="D31" s="8">
        <f>WORKDAY($J$3,21)</f>
      </c>
      <c r="E31" s="7">
        <v>1</v>
      </c>
      <c r="F31" s="12">
        <f>IF(OR(D31="",E31=""),"",WORKDAY(D31,MAX(E31,1)-1))</f>
      </c>
      <c r="G31" s="7" t="inlineStr">
        <is>
          <t xml:space="preserve">23, 24, 25</t>
        </is>
      </c>
      <c r="H31" s="7" t="inlineStr">
        <is>
          <t xml:space="preserve">No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Rapporto consegnato</t>
        </is>
      </c>
      <c r="C32" s="5" t="inlineStr">
        <is>
          <t xml:space="preserve">Rapporto</t>
        </is>
      </c>
      <c r="D32" s="8">
        <f>WORKDAY($J$3,21)</f>
      </c>
      <c r="E32" s="7">
        <v>0</v>
      </c>
      <c r="F32" s="12">
        <f>IF(OR(D32="",E32=""),"",WORKDAY(D32,MAX(E32,1)-1))</f>
      </c>
      <c r="G32" s="7" t="inlineStr">
        <is>
          <t xml:space="preserve">26</t>
        </is>
      </c>
      <c r="H32" s="7" t="inlineStr">
        <is>
          <t xml:space="preserve">Sì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Correzioni del cliente</t>
        </is>
      </c>
      <c r="C33" s="5" t="inlineStr">
        <is>
          <t xml:space="preserve">Verifica delle correzioni</t>
        </is>
      </c>
      <c r="D33" s="8">
        <f>WORKDAY($J$3,22)</f>
      </c>
      <c r="E33" s="7">
        <v>5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No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Verifica delle correzioni</t>
        </is>
      </c>
      <c r="C34" s="5" t="inlineStr">
        <is>
          <t xml:space="preserve">Verifica delle correzioni</t>
        </is>
      </c>
      <c r="D34" s="8">
        <f>WORKDAY($J$3,27)</f>
      </c>
      <c r="E34" s="7">
        <v>2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Rapporto di verifica e chiusura</t>
        </is>
      </c>
      <c r="C35" s="5" t="inlineStr">
        <is>
          <t xml:space="preserve">Verifica delle correzioni</t>
        </is>
      </c>
      <c r="D35" s="8">
        <f>WORKDAY($J$3,29)</f>
      </c>
      <c r="E35" s="7">
        <v>1</v>
      </c>
      <c r="F35" s="12">
        <f>IF(OR(D35="",E35=""),"",WORKDAY(D35,MAX(E35,1)-1))</f>
      </c>
      <c r="G35" s="7" t="inlineStr">
        <is>
          <t xml:space="preserve">29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Verifica delle correzioni chiusa</t>
        </is>
      </c>
      <c r="C36" s="5" t="inlineStr">
        <is>
          <t xml:space="preserve">Verifica delle correzioni</t>
        </is>
      </c>
      <c r="D36" s="8">
        <f>WORKDAY($J$3,29)</f>
      </c>
      <c r="E36" s="7">
        <v>0</v>
      </c>
      <c r="F36" s="12">
        <f>IF(OR(D36="",E36=""),"",WORKDAY(D36,MAX(E36,1)-1))</f>
      </c>
      <c r="G36" s="7" t="inlineStr">
        <is>
          <t xml:space="preserve">30</t>
        </is>
      </c>
      <c r="H36" s="7" t="inlineStr">
        <is>
          <t xml:space="preserve">Sì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/>
      <c r="C37" s="5"/>
      <c r="D37" s="8"/>
      <c r="E37" s="7"/>
      <c r="F37" s="12">
        <f>IF(OR(D37="",E37=""),"",WORKDAY(D37,MAX(E37,1)-1))</f>
      </c>
      <c r="G37" s="7"/>
      <c r="H37" s="7"/>
      <c r="I37" s="9"/>
      <c r="J37" s="8"/>
      <c r="K37" s="11">
        <f>IF(OR(F37="",J37=""),"",F37-J37)</f>
      </c>
    </row>
    <row r="38">
      <c r="A38" s="11">
        <f>IF(B38="","",ROW()-5)</f>
      </c>
      <c r="B38" s="6"/>
      <c r="C38" s="5"/>
      <c r="D38" s="8"/>
      <c r="E38" s="7"/>
      <c r="F38" s="12">
        <f>IF(OR(D38="",E38=""),"",WORKDAY(D38,MAX(E38,1)-1))</f>
      </c>
      <c r="G38" s="7"/>
      <c r="H38" s="7"/>
      <c r="I38" s="9"/>
      <c r="J38" s="8"/>
      <c r="K38" s="11">
        <f>IF(OR(F38="",J38=""),"",F38-J38)</f>
      </c>
    </row>
    <row r="39">
      <c r="A39" s="11">
        <f>IF(B39="","",ROW()-5)</f>
      </c>
      <c r="B39" s="6"/>
      <c r="C39" s="5"/>
      <c r="D39" s="8"/>
      <c r="E39" s="7"/>
      <c r="F39" s="12">
        <f>IF(OR(D39="",E39=""),"",WORKDAY(D39,MAX(E39,1)-1))</f>
      </c>
      <c r="G39" s="7"/>
      <c r="H39" s="7"/>
      <c r="I39" s="9"/>
      <c r="J39" s="8"/>
      <c r="K39" s="11">
        <f>IF(OR(F39="",J39=""),"",F39-J39)</f>
      </c>
    </row>
    <row r="40">
      <c r="A40" s="11">
        <f>IF(B40="","",ROW()-5)</f>
      </c>
      <c r="B40" s="6"/>
      <c r="C40" s="5"/>
      <c r="D40" s="8"/>
      <c r="E40" s="7"/>
      <c r="F40" s="12">
        <f>IF(OR(D40="",E40=""),"",WORKDAY(D40,MAX(E40,1)-1))</f>
      </c>
      <c r="G40" s="7"/>
      <c r="H40" s="7"/>
      <c r="I40" s="9"/>
      <c r="J40" s="8"/>
      <c r="K40" s="11">
        <f>IF(OR(F40="",J40=""),"",F40-J40)</f>
      </c>
    </row>
    <row r="41">
      <c r="A41" s="11">
        <f>IF(B41="","",ROW()-5)</f>
      </c>
      <c r="B41" s="6"/>
      <c r="C41" s="5"/>
      <c r="D41" s="8"/>
      <c r="E41" s="7"/>
      <c r="F41" s="12">
        <f>IF(OR(D41="",E41=""),"",WORKDAY(D41,MAX(E41,1)-1))</f>
      </c>
      <c r="G41" s="7"/>
      <c r="H41" s="7"/>
      <c r="I41" s="9"/>
      <c r="J41" s="8"/>
      <c r="K41" s="11">
        <f>IF(OR(F41="",J41=""),"",F41-J41)</f>
      </c>
    </row>
    <row r="42">
      <c r="A42" s="11">
        <f>IF(B42="","",ROW()-5)</f>
      </c>
      <c r="B42" s="6"/>
      <c r="C42" s="5"/>
      <c r="D42" s="8"/>
      <c r="E42" s="7"/>
      <c r="F42" s="12">
        <f>IF(OR(D42="",E42=""),"",WORKDAY(D42,MAX(E42,1)-1))</f>
      </c>
      <c r="G42" s="7"/>
      <c r="H42" s="7"/>
      <c r="I42" s="9"/>
      <c r="J42" s="8"/>
      <c r="K42" s="11">
        <f>IF(OR(F42="",J42=""),"",F42-J42)</f>
      </c>
    </row>
    <row r="43">
      <c r="A43" s="11">
        <f>IF(B43="","",ROW()-5)</f>
      </c>
      <c r="B43" s="6"/>
      <c r="C43" s="5"/>
      <c r="D43" s="8"/>
      <c r="E43" s="7"/>
      <c r="F43" s="12">
        <f>IF(OR(D43="",E43=""),"",WORKDAY(D43,MAX(E43,1)-1))</f>
      </c>
      <c r="G43" s="7"/>
      <c r="H43" s="7"/>
      <c r="I43" s="9"/>
      <c r="J43" s="8"/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13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</mergeCells>
  <conditionalFormatting sqref="L6:CQ105">
    <cfRule type="expression" dxfId="6" priority="1" stopIfTrue="1">
      <formula>AND($H6="Sì",L$5=$F6)</formula>
    </cfRule>
  </conditionalFormatting>
  <conditionalFormatting sqref="L6:CQ105">
    <cfRule type="expression" dxfId="7" priority="2" stopIfTrue="1">
      <formula>AND(AND($F6&lt;&gt;"",L$5&gt;=$D6,L$5&lt;=$F6),$F6&lt;TODAY(),N($I6)&lt;1)</formula>
    </cfRule>
  </conditionalFormatting>
  <conditionalFormatting sqref="L6:CQ105">
    <cfRule type="expression" dxfId="8" priority="3" stopIfTrue="1">
      <formula>AND(AND($F6&lt;&gt;"",L$5&gt;=$D6,L$5&lt;=$F6),L$5&lt;$D6+($F6-$D6+1)*N($I6))</formula>
    </cfRule>
  </conditionalFormatting>
  <conditionalFormatting sqref="L6:CQ105">
    <cfRule type="expression" dxfId="9" priority="4" stopIfTrue="1">
      <formula>AND($F6&lt;&gt;"",L$5&gt;=$D6,L$5&lt;=$F6)</formula>
    </cfRule>
  </conditionalFormatting>
  <conditionalFormatting sqref="L6:CQ105">
    <cfRule type="expression" dxfId="10" priority="5" stopIfTrue="1">
      <formula>L$5=TODAY()</formula>
    </cfRule>
  </conditionalFormatting>
  <conditionalFormatting sqref="L6:CQ105">
    <cfRule type="expression" dxfId="12" priority="6" stopIfTrue="1">
      <formula>WEEKDAY(L$5,2)&gt;5</formula>
    </cfRule>
  </conditionalFormatting>
  <conditionalFormatting sqref="L5:CQ5">
    <cfRule type="expression" dxfId="11" priority="7" stopIfTrue="1">
      <formula>L5=TODAY()</formula>
    </cfRule>
  </conditionalFormatting>
  <conditionalFormatting sqref="L5:CQ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Assessment di sicurezza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Un sistema nel perimetro senza l'autorizzazione del suo titolare</t>
        </is>
      </c>
      <c r="C6" s="6" t="inlineStr">
        <is>
          <t xml:space="preserve">Il sito è ospitato da un fornitore o un servizio è gestito da terzi → si verifica senza il loro consenso → violazione del contratto del cliente e responsabilità di chi ha svolto i test.</t>
        </is>
      </c>
      <c r="D6" s="5" t="inlineStr">
        <is>
          <t xml:space="preserve">Autorizzazioni</t>
        </is>
      </c>
      <c r="E6" s="5"/>
      <c r="F6" s="7">
        <v>3</v>
      </c>
      <c r="G6" s="7">
        <v>5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Evitare</t>
        </is>
      </c>
      <c r="K6" s="6" t="inlineStr">
        <is>
          <t xml:space="preserve">Nessun test su un sistema senza autorizzazione scritta del titolare; i sistemi dubbi escono dal perimetro e il rapporto lo dice.</t>
        </is>
      </c>
      <c r="L6" s="6" t="inlineStr">
        <is>
          <t xml:space="preserve">Autorizzazioni dei titolari dei sistemi e dei fornitori terzi; Perimetro e regole d'ingaggio scritte</t>
        </is>
      </c>
      <c r="M6" s="5" t="inlineStr">
        <is>
          <t xml:space="preserve">Identificato</t>
        </is>
      </c>
      <c r="N6" s="8">
        <f>WORKDAY(Piano!$J$3,4)</f>
      </c>
      <c r="O6" s="11">
        <f>IF(AND(B6&lt;&gt;"",ISNUMBER(N6),M6&lt;&gt;"Chiuso",M6&lt;&gt;"Occorso",N6&lt;TODAY()),"Scaduta","")</f>
      </c>
    </row>
    <row r="7" ht="60" customHeight="1">
      <c r="A7" s="13">
        <f>IF(B7="","","R-"&amp;(ROW()-5))</f>
      </c>
      <c r="B7" s="6" t="inlineStr">
        <is>
          <t xml:space="preserve">Disservizio di un sistema in produzione durante i test</t>
        </is>
      </c>
      <c r="C7" s="6" t="inlineStr">
        <is>
          <t xml:space="preserve">Un servizio fragile non regge le verifiche → rallenta o si ferma → danno al cliente e fiducia persa.</t>
        </is>
      </c>
      <c r="D7" s="5" t="inlineStr">
        <is>
          <t xml:space="preserve">Operativo</t>
        </is>
      </c>
      <c r="E7" s="5"/>
      <c r="F7" s="7">
        <v>2</v>
      </c>
      <c r="G7" s="7">
        <v>5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Mitigare</t>
        </is>
      </c>
      <c r="K7" s="6" t="inlineStr">
        <is>
          <t xml:space="preserve">Finestre concordate fuori dalle ore di punta, attività invasive escluse o su un ambiente di prova, contatto reperibile e procedura di sospensione nelle regole d'ingaggio.</t>
        </is>
      </c>
      <c r="L7" s="6" t="inlineStr">
        <is>
          <t xml:space="preserve">Perimetro e regole d'ingaggio scritte; Avviso di inizio al cliente e a chi sorveglia i sistemi</t>
        </is>
      </c>
      <c r="M7" s="5" t="inlineStr">
        <is>
          <t xml:space="preserve">Identificato</t>
        </is>
      </c>
      <c r="N7" s="8">
        <f>WORKDAY(Piano!$J$3,9)</f>
      </c>
      <c r="O7" s="11">
        <f>IF(AND(B7&lt;&gt;"",ISNUMBER(N7),M7&lt;&gt;"Chiuso",M7&lt;&gt;"Occorso",N7&lt;TODAY()),"Scaduta","")</f>
      </c>
    </row>
    <row r="8" ht="45" customHeight="1">
      <c r="A8" s="13">
        <f>IF(B8="","","R-"&amp;(ROW()-5))</f>
      </c>
      <c r="B8" s="6" t="inlineStr">
        <is>
          <t xml:space="preserve">Il monitoraggio del cliente scambia i test per un attacco</t>
        </is>
      </c>
      <c r="C8" s="6" t="inlineStr">
        <is>
          <t xml:space="preserve">Il servizio di sorveglianza non è avvisato → blocca gli indirizzi o apre un incidente → giorni di test persi e allarmi inutili.</t>
        </is>
      </c>
      <c r="D8" s="5" t="inlineStr">
        <is>
          <t xml:space="preserve">Cliente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Avviso con finestra e provenienza prima di cominciare; un referente che conferma che gli allarmi del periodo sono attesi.</t>
        </is>
      </c>
      <c r="L8" s="6" t="inlineStr">
        <is>
          <t xml:space="preserve">Avviso di inizio al cliente e a chi sorveglia i sistemi</t>
        </is>
      </c>
      <c r="M8" s="5" t="inlineStr">
        <is>
          <t xml:space="preserve">Identificato</t>
        </is>
      </c>
      <c r="N8" s="8">
        <f>WORKDAY(Piano!$J$3,9)</f>
      </c>
      <c r="O8" s="11">
        <f>IF(AND(B8&lt;&gt;"",ISNUMBER(N8),M8&lt;&gt;"Chiuso",M8&lt;&gt;"Occorso",N8&lt;TODAY()),"Scaduta","")</f>
      </c>
    </row>
    <row r="9" ht="60" customHeight="1">
      <c r="A9" s="13">
        <f>IF(B9="","","R-"&amp;(ROW()-5))</f>
      </c>
      <c r="B9" s="6" t="inlineStr">
        <is>
          <t xml:space="preserve">Una vulnerabilità critica trovata durante i test</t>
        </is>
      </c>
      <c r="C9" s="6" t="inlineStr">
        <is>
          <t xml:space="preserve">Un servizio esposto è compromettibile → resta aperto fino alla consegna del rapporto → il cliente rimane esposto per settimane.</t>
        </is>
      </c>
      <c r="D9" s="5" t="inlineStr">
        <is>
          <t xml:space="preserve">Sicurezza</t>
        </is>
      </c>
      <c r="E9" s="5"/>
      <c r="F9" s="7">
        <v>3</v>
      </c>
      <c r="G9" s="7">
        <v>4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Scalare</t>
        </is>
      </c>
      <c r="K9" s="6" t="inlineStr">
        <is>
          <t xml:space="preserve">Segnalazione entro la giornata alla persona indicata nelle regole d'ingaggio, con il minimo per correggere; la correzione non aspetta il rapporto.</t>
        </is>
      </c>
      <c r="L9" s="6" t="inlineStr">
        <is>
          <t xml:space="preserve">Segnalazione immediata delle vulnerabilità critiche</t>
        </is>
      </c>
      <c r="M9" s="5" t="inlineStr">
        <is>
          <t xml:space="preserve">Identificato</t>
        </is>
      </c>
      <c r="N9" s="8">
        <f>WORKDAY(Piano!$J$3,12)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Dati personali visti o copiati durante i test</t>
        </is>
      </c>
      <c r="C10" s="6" t="inlineStr">
        <is>
          <t xml:space="preserve">Una verifica riuscita espone dati di clienti o dipendenti → se ne conserva più del necessario → un trattamento non previsto, anche dopo la fine dell'incarico.</t>
        </is>
      </c>
      <c r="D10" s="5" t="inlineStr">
        <is>
          <t xml:space="preserve">Dati personali</t>
        </is>
      </c>
      <c r="E10" s="5"/>
      <c r="F10" s="7">
        <v>3</v>
      </c>
      <c r="G10" s="7">
        <v>4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Nomina a responsabile del trattamento, prove minime e mascherate nel rapporto, cancellazione alla chiusura scritta nella lista di controllo.</t>
        </is>
      </c>
      <c r="L10" s="6" t="inlineStr">
        <is>
          <t xml:space="preserve">Riservatezza e trattamento dei dati personali; Rapporto di verifica e chiusura</t>
        </is>
      </c>
      <c r="M10" s="5" t="inlineStr">
        <is>
          <t xml:space="preserve">Identificato</t>
        </is>
      </c>
      <c r="N10" s="8">
        <f>WORKDAY(Piano!$J$3,9)</f>
      </c>
      <c r="O10" s="11">
        <f>IF(AND(B10&lt;&gt;"",ISNUMBER(N10),M10&lt;&gt;"Chiuso",M10&lt;&gt;"Occorso",N10&lt;TODAY()),"Scaduta","")</f>
      </c>
    </row>
    <row r="11" ht="60" customHeight="1">
      <c r="A11" s="13">
        <f>IF(B11="","","R-"&amp;(ROW()-5))</f>
      </c>
      <c r="B11" s="6" t="inlineStr">
        <is>
          <t xml:space="preserve">Ambiente di prova diverso dalla produzione</t>
        </is>
      </c>
      <c r="C11" s="6" t="inlineStr">
        <is>
          <t xml:space="preserve">Le verifiche si fanno su un ambiente di prova non allineato → i risultati non valgono per la produzione → il rapporto rassicura su ciò che non è stato verificato.</t>
        </is>
      </c>
      <c r="D11" s="5" t="inlineStr">
        <is>
          <t xml:space="preserve">Tecnica</t>
        </is>
      </c>
      <c r="E11" s="5"/>
      <c r="F11" s="7">
        <v>3</v>
      </c>
      <c r="G11" s="7">
        <v>3</v>
      </c>
      <c r="H11" s="11">
        <f>IF(OR(F11="",G11=""),"",F11*G11)</f>
      </c>
      <c r="I11" s="11">
        <f>IF(H11="","",IF(H11&gt;=15,"Critico",IF(H11&gt;=10,"Alto",IF(H11&gt;=5,"Medio","Basso"))))</f>
      </c>
      <c r="J11" s="5" t="inlineStr">
        <is>
          <t xml:space="preserve">Mitigare</t>
        </is>
      </c>
      <c r="K11" s="6" t="inlineStr">
        <is>
          <t xml:space="preserve">Nell'analisi si confrontano versioni e configurazioni dei due ambienti; le differenze diventano limiti scritti nel rapporto.</t>
        </is>
      </c>
      <c r="L11" s="6" t="inlineStr">
        <is>
          <t xml:space="preserve">Raccolta della documentazione e dell'inventario dei sistemi; Piano dei test</t>
        </is>
      </c>
      <c r="M11" s="5" t="inlineStr">
        <is>
          <t xml:space="preserve">Identificato</t>
        </is>
      </c>
      <c r="N11" s="8">
        <f>WORKDAY(Piano!$J$3,7)</f>
      </c>
      <c r="O11" s="11">
        <f>IF(AND(B11&lt;&gt;"",ISNUMBER(N11),M11&lt;&gt;"Chiuso",M11&lt;&gt;"Occorso",N11&lt;TODAY()),"Scaduta","")</f>
      </c>
    </row>
    <row r="12" ht="60" customHeight="1">
      <c r="A12" s="13">
        <f>IF(B12="","","R-"&amp;(ROW()-5))</f>
      </c>
      <c r="B12" s="6" t="inlineStr">
        <is>
          <t xml:space="preserve">Correzioni del cliente in ritardo</t>
        </is>
      </c>
      <c r="C12" s="6" t="inlineStr">
        <is>
          <t xml:space="preserve">Le correzioni dipendono dai fornitori del cliente → slittano oltre la data concordata → la verifica e l'ultima rata con lei.</t>
        </is>
      </c>
      <c r="D12" s="5" t="inlineStr">
        <is>
          <t xml:space="preserve">Cliente</t>
        </is>
      </c>
      <c r="E12" s="5"/>
      <c r="F12" s="7">
        <v>4</v>
      </c>
      <c r="G12" s="7">
        <v>2</v>
      </c>
      <c r="H12" s="11">
        <f>IF(OR(F12="",G12=""),"",F12*G12)</f>
      </c>
      <c r="I12" s="11">
        <f>IF(H12="","",IF(H12&gt;=15,"Critico",IF(H12&gt;=10,"Alto",IF(H12&gt;=5,"Medio","Basso"))))</f>
      </c>
      <c r="J12" s="5" t="inlineStr">
        <is>
          <t xml:space="preserve">Mitigare</t>
        </is>
      </c>
      <c r="K12" s="6" t="inlineStr">
        <is>
          <t xml:space="preserve">Data della verifica concordata alla presentazione, con chi avvisa quando le correzioni sono pronte; se slitta, una nuova finestra invece di una verifica a metà.</t>
        </is>
      </c>
      <c r="L12" s="6" t="inlineStr">
        <is>
          <t xml:space="preserve">Correzioni del cliente; Verifica delle correzioni</t>
        </is>
      </c>
      <c r="M12" s="5" t="inlineStr">
        <is>
          <t xml:space="preserve">Identificato</t>
        </is>
      </c>
      <c r="N12" s="8">
        <f>WORKDAY(Piano!$J$3,22)</f>
      </c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Assessment di sicurezza informatica: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Vulnerability assessment e penetration test su incarico: regole d'ingaggio, autorizzazioni, rapporto, piano di rientro e verifica delle correzioni.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HYPERLINK("https://keenhour.com/modelli/assessment-sicurezza","Il modello «Assessment di sicurezza informatica» nella galleria")</f>
      </c>
    </row>
    <row r="20">
      <c r="B20" s="29">
        <f>HYPERLINK("https://keenhour.com/modelli/assessment-sicurezza/usa","Usa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Assessment di sicurezza informatica</dc:title>
  <dc:creator>KeenHour</dc:creator>
  <dc:language>it-IT</dc:language>
</cp:coreProperties>
</file>