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</cols>
  <sheetData>
    <row r="1" ht="34" customHeight="1"/>
    <row r="2" ht="28" customHeight="1">
      <c r="A2" s="1" t="inlineStr">
        <is>
          <t xml:space="preserve">Concorso di progettazione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Concorso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</row>
    <row r="6">
      <c r="A6" s="11">
        <f>IF(B6="","",ROW()-5)</f>
      </c>
      <c r="B6" s="6" t="inlineStr">
        <is>
          <t xml:space="preserve">Decisione di partecipare</t>
        </is>
      </c>
      <c r="C6" s="5" t="inlineStr">
        <is>
          <t xml:space="preserve">Bando e gruppo di progettazione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Lettura del bando e del documento di indirizzo alla progettazione</t>
        </is>
      </c>
      <c r="C7" s="5" t="inlineStr">
        <is>
          <t xml:space="preserve">Bando e gruppo di progettazione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Verifica dei requisiti e composizione del gruppo</t>
        </is>
      </c>
      <c r="C8" s="5" t="inlineStr">
        <is>
          <t xml:space="preserve">Bando e gruppo di progettazione</t>
        </is>
      </c>
      <c r="D8" s="8">
        <f>WORKDAY($J$3,1)</f>
      </c>
      <c r="E8" s="7">
        <v>3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Sopralluogo all'area di concorso</t>
        </is>
      </c>
      <c r="C9" s="5" t="inlineStr">
        <is>
          <t xml:space="preserve">Bando e gruppo di progettazione</t>
        </is>
      </c>
      <c r="D9" s="8">
        <f>WORKDAY($J$3,3)</f>
      </c>
      <c r="E9" s="7">
        <v>1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Quesiti alla segreteria del concorso</t>
        </is>
      </c>
      <c r="C10" s="5" t="inlineStr">
        <is>
          <t xml:space="preserve">Bando e gruppo di progettazione</t>
        </is>
      </c>
      <c r="D10" s="8">
        <f>WORKDAY($J$3,3)</f>
      </c>
      <c r="E10" s="7">
        <v>2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Pubblicazione delle risposte ai quesiti</t>
        </is>
      </c>
      <c r="C11" s="5" t="inlineStr">
        <is>
          <t xml:space="preserve">Bando e gruppo di progettazione</t>
        </is>
      </c>
      <c r="D11" s="8">
        <f>WORKDAY($J$3,5)</f>
      </c>
      <c r="E11" s="7">
        <v>10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Accordo di raggruppamento e ripartizione delle quote</t>
        </is>
      </c>
      <c r="C12" s="5" t="inlineStr">
        <is>
          <t xml:space="preserve">Bando e gruppo di progettazione</t>
        </is>
      </c>
      <c r="D12" s="8">
        <f>WORKDAY($J$3,4)</f>
      </c>
      <c r="E12" s="7">
        <v>3</v>
      </c>
      <c r="F12" s="12">
        <f>IF(OR(D12="",E12=""),"",WORKDAY(D12,MAX(E12,1)-1))</f>
      </c>
      <c r="G12" s="7" t="inlineStr">
        <is>
          <t xml:space="preserve">3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Analisi dell'area: contesto, vincoli e documenti forniti</t>
        </is>
      </c>
      <c r="C13" s="5" t="inlineStr">
        <is>
          <t xml:space="preserve">Bando e gruppo di progettazione</t>
        </is>
      </c>
      <c r="D13" s="8">
        <f>WORKDAY($J$3,4)</f>
      </c>
      <c r="E13" s="7">
        <v>5</v>
      </c>
      <c r="F13" s="12">
        <f>IF(OR(D13="",E13=""),"",WORKDAY(D13,MAX(E13,1)-1))</f>
      </c>
      <c r="G13" s="7" t="inlineStr">
        <is>
          <t xml:space="preserve">4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Gruppo di progettazione costituito</t>
        </is>
      </c>
      <c r="C14" s="5" t="inlineStr">
        <is>
          <t xml:space="preserve">Bando e gruppo di progettazione</t>
        </is>
      </c>
      <c r="D14" s="8">
        <f>WORKDAY($J$3,7)</f>
      </c>
      <c r="E14" s="7">
        <v>0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Sì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Laboratorio interno sui temi del bando</t>
        </is>
      </c>
      <c r="C15" s="5" t="inlineStr">
        <is>
          <t xml:space="preserve">Strategia di progetto</t>
        </is>
      </c>
      <c r="D15" s="8">
        <f>WORKDAY($J$3,9)</f>
      </c>
      <c r="E15" s="7">
        <v>2</v>
      </c>
      <c r="F15" s="12">
        <f>IF(OR(D15="",E15=""),"",WORKDAY(D15,MAX(E15,1)-1))</f>
      </c>
      <c r="G15" s="7" t="inlineStr">
        <is>
          <t xml:space="preserve">8, 9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Tre strategie a confronto con schizzi e plastici di studio</t>
        </is>
      </c>
      <c r="C16" s="5" t="inlineStr">
        <is>
          <t xml:space="preserve">Strategia di progetto</t>
        </is>
      </c>
      <c r="D16" s="8">
        <f>WORKDAY($J$3,11)</f>
      </c>
      <c r="E16" s="7">
        <v>7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Strategia scelta dal gruppo</t>
        </is>
      </c>
      <c r="C17" s="5" t="inlineStr">
        <is>
          <t xml:space="preserve">Strategia di progetto</t>
        </is>
      </c>
      <c r="D17" s="8">
        <f>WORKDAY($J$3,18)</f>
      </c>
      <c r="E17" s="7">
        <v>0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Sì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Verifica della strategia sui criteri del bando e sulle risposte ai quesiti</t>
        </is>
      </c>
      <c r="C18" s="5" t="inlineStr">
        <is>
          <t xml:space="preserve">Strategia di progetto</t>
        </is>
      </c>
      <c r="D18" s="8">
        <f>WORKDAY($J$3,19)</f>
      </c>
      <c r="E18" s="7">
        <v>2</v>
      </c>
      <c r="F18" s="12">
        <f>IF(OR(D18="",E18=""),"",WORKDAY(D18,MAX(E18,1)-1))</f>
      </c>
      <c r="G18" s="7" t="inlineStr">
        <is>
          <t xml:space="preserve">12, 6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Tavola dell'idea: schemi, planivolumetrico e immagine guida</t>
        </is>
      </c>
      <c r="C19" s="5" t="inlineStr">
        <is>
          <t xml:space="preserve">Elaborati del primo grado</t>
        </is>
      </c>
      <c r="D19" s="8">
        <f>WORKDAY($J$3,21)</f>
      </c>
      <c r="E19" s="7">
        <v>8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Relazione illustrativa nel limite di pagine del bando</t>
        </is>
      </c>
      <c r="C20" s="5" t="inlineStr">
        <is>
          <t xml:space="preserve">Elaborati del primo grado</t>
        </is>
      </c>
      <c r="D20" s="8">
        <f>WORKDAY($J$3,24)</f>
      </c>
      <c r="E20" s="7">
        <v>5</v>
      </c>
      <c r="F20" s="12">
        <f>IF(OR(D20="",E20=""),"",WORKDAY(D20,MAX(E20,1)-1))</f>
      </c>
      <c r="G20" s="7" t="inlineStr">
        <is>
          <t xml:space="preserve">13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Verifica dell'anonimato degli elaborati</t>
        </is>
      </c>
      <c r="C21" s="5" t="inlineStr">
        <is>
          <t xml:space="preserve">Elaborati del primo grado</t>
        </is>
      </c>
      <c r="D21" s="8">
        <f>WORKDAY($J$3,29)</f>
      </c>
      <c r="E21" s="7">
        <v>1</v>
      </c>
      <c r="F21" s="12">
        <f>IF(OR(D21="",E21=""),"",WORKDAY(D21,MAX(E21,1)-1))</f>
      </c>
      <c r="G21" s="7" t="inlineStr">
        <is>
          <t xml:space="preserve">14, 15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Caricamento sulla piattaforma con il codice alfanumerico</t>
        </is>
      </c>
      <c r="C22" s="5" t="inlineStr">
        <is>
          <t xml:space="preserve">Elaborati del primo grado</t>
        </is>
      </c>
      <c r="D22" s="8">
        <f>WORKDAY($J$3,30)</f>
      </c>
      <c r="E22" s="7">
        <v>1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Proposta del primo grado consegnata</t>
        </is>
      </c>
      <c r="C23" s="5" t="inlineStr">
        <is>
          <t xml:space="preserve">Elaborati del primo grado</t>
        </is>
      </c>
      <c r="D23" s="8">
        <f>WORKDAY($J$3,30)</f>
      </c>
      <c r="E23" s="7">
        <v>0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Sì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Valutazione della commissione giudicatrice sul primo grado</t>
        </is>
      </c>
      <c r="C24" s="5" t="inlineStr">
        <is>
          <t xml:space="preserve">Elaborati del primo grado</t>
        </is>
      </c>
      <c r="D24" s="8">
        <f>WORKDAY($J$3,31)</f>
      </c>
      <c r="E24" s="7">
        <v>30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Proposta ammessa al secondo grado</t>
        </is>
      </c>
      <c r="C25" s="5" t="inlineStr">
        <is>
          <t xml:space="preserve">Elaborati del primo grado</t>
        </is>
      </c>
      <c r="D25" s="8">
        <f>WORKDAY($J$3,61)</f>
      </c>
      <c r="E25" s="7">
        <v>0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Sì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Lettura del verbale e delle indicazioni della commissione</t>
        </is>
      </c>
      <c r="C26" s="5" t="inlineStr">
        <is>
          <t xml:space="preserve">Secondo grado</t>
        </is>
      </c>
      <c r="D26" s="8">
        <f>WORKDAY($J$3,62)</f>
      </c>
      <c r="E26" s="7">
        <v>1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Sviluppo architettonico: piante, sezioni e prospetti</t>
        </is>
      </c>
      <c r="C27" s="5" t="inlineStr">
        <is>
          <t xml:space="preserve">Secondo grado</t>
        </is>
      </c>
      <c r="D27" s="8">
        <f>WORKDAY($J$3,63)</f>
      </c>
      <c r="E27" s="7">
        <v>15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Concezione strutturale con il consulente</t>
        </is>
      </c>
      <c r="C28" s="5" t="inlineStr">
        <is>
          <t xml:space="preserve">Secondo grado</t>
        </is>
      </c>
      <c r="D28" s="8">
        <f>WORKDAY($J$3,63)</f>
      </c>
      <c r="E28" s="7">
        <v>12</v>
      </c>
      <c r="F28" s="12">
        <f>IF(OR(D28="",E28=""),"",WORKDAY(D28,MAX(E28,1)-1))</f>
      </c>
      <c r="G28" s="7" t="inlineStr">
        <is>
          <t xml:space="preserve">21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Strategia energetica e criteri ambientali minimi</t>
        </is>
      </c>
      <c r="C29" s="5" t="inlineStr">
        <is>
          <t xml:space="preserve">Secondo grado</t>
        </is>
      </c>
      <c r="D29" s="8">
        <f>WORKDAY($J$3,63)</f>
      </c>
      <c r="E29" s="7">
        <v>12</v>
      </c>
      <c r="F29" s="12">
        <f>IF(OR(D29="",E29=""),"",WORKDAY(D29,MAX(E29,1)-1))</f>
      </c>
      <c r="G29" s="7" t="inlineStr">
        <is>
          <t xml:space="preserve">21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Viste prospettiche e immagini del progetto</t>
        </is>
      </c>
      <c r="C30" s="5" t="inlineStr">
        <is>
          <t xml:space="preserve">Secondo grado</t>
        </is>
      </c>
      <c r="D30" s="8">
        <f>WORKDAY($J$3,70)</f>
      </c>
      <c r="E30" s="7">
        <v>13</v>
      </c>
      <c r="F30" s="12">
        <f>IF(OR(D30="",E30=""),"",WORKDAY(D30,MAX(E30,1)-1))</f>
      </c>
      <c r="G30" s="7" t="inlineStr">
        <is>
          <t xml:space="preserve">21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Calcolo sommario della spesa e quadro economico</t>
        </is>
      </c>
      <c r="C31" s="5" t="inlineStr">
        <is>
          <t xml:space="preserve">Secondo grado</t>
        </is>
      </c>
      <c r="D31" s="8">
        <f>WORKDAY($J$3,78)</f>
      </c>
      <c r="E31" s="7">
        <v>5</v>
      </c>
      <c r="F31" s="12">
        <f>IF(OR(D31="",E31=""),"",WORKDAY(D31,MAX(E31,1)-1))</f>
      </c>
      <c r="G31" s="7" t="inlineStr">
        <is>
          <t xml:space="preserve">22, 23, 24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Impaginazione delle tavole del secondo grado</t>
        </is>
      </c>
      <c r="C32" s="5" t="inlineStr">
        <is>
          <t xml:space="preserve">Secondo grado</t>
        </is>
      </c>
      <c r="D32" s="8">
        <f>WORKDAY($J$3,78)</f>
      </c>
      <c r="E32" s="7">
        <v>8</v>
      </c>
      <c r="F32" s="12">
        <f>IF(OR(D32="",E32=""),"",WORKDAY(D32,MAX(E32,1)-1))</f>
      </c>
      <c r="G32" s="7" t="inlineStr">
        <is>
          <t xml:space="preserve">22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Relazione tecnico-illustrativa</t>
        </is>
      </c>
      <c r="C33" s="5" t="inlineStr">
        <is>
          <t xml:space="preserve">Secondo grado</t>
        </is>
      </c>
      <c r="D33" s="8">
        <f>WORKDAY($J$3,83)</f>
      </c>
      <c r="E33" s="7">
        <v>4</v>
      </c>
      <c r="F33" s="12">
        <f>IF(OR(D33="",E33=""),"",WORKDAY(D33,MAX(E33,1)-1))</f>
      </c>
      <c r="G33" s="7" t="inlineStr">
        <is>
          <t xml:space="preserve">26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Revisione finale del gruppo sui criteri di valutazione</t>
        </is>
      </c>
      <c r="C34" s="5" t="inlineStr">
        <is>
          <t xml:space="preserve">Secondo grado</t>
        </is>
      </c>
      <c r="D34" s="8">
        <f>WORKDAY($J$3,87)</f>
      </c>
      <c r="E34" s="7">
        <v>2</v>
      </c>
      <c r="F34" s="12">
        <f>IF(OR(D34="",E34=""),"",WORKDAY(D34,MAX(E34,1)-1))</f>
      </c>
      <c r="G34" s="7" t="inlineStr">
        <is>
          <t xml:space="preserve">27, 28, 25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Verifica dell'anonimato e dei formati del secondo grado</t>
        </is>
      </c>
      <c r="C35" s="5" t="inlineStr">
        <is>
          <t xml:space="preserve">Secondo grado</t>
        </is>
      </c>
      <c r="D35" s="8">
        <f>WORKDAY($J$3,89)</f>
      </c>
      <c r="E35" s="7">
        <v>1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Caricamento del secondo grado e ricevuta</t>
        </is>
      </c>
      <c r="C36" s="5" t="inlineStr">
        <is>
          <t xml:space="preserve">Secondo grado</t>
        </is>
      </c>
      <c r="D36" s="8">
        <f>WORKDAY($J$3,90)</f>
      </c>
      <c r="E36" s="7">
        <v>1</v>
      </c>
      <c r="F36" s="12">
        <f>IF(OR(D36="",E36=""),"",WORKDAY(D36,MAX(E36,1)-1))</f>
      </c>
      <c r="G36" s="7" t="inlineStr">
        <is>
          <t xml:space="preserve">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Proposta del secondo grado consegnata</t>
        </is>
      </c>
      <c r="C37" s="5" t="inlineStr">
        <is>
          <t xml:space="preserve">Secondo grado</t>
        </is>
      </c>
      <c r="D37" s="8">
        <f>WORKDAY($J$3,90)</f>
      </c>
      <c r="E37" s="7">
        <v>0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Sì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Valutazione del secondo grado e apertura delle buste con i nomi</t>
        </is>
      </c>
      <c r="C38" s="5" t="inlineStr">
        <is>
          <t xml:space="preserve">Esito e incarico</t>
        </is>
      </c>
      <c r="D38" s="8">
        <f>WORKDAY($J$3,91)</f>
      </c>
      <c r="E38" s="7">
        <v>30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Graduatoria pubblicata</t>
        </is>
      </c>
      <c r="C39" s="5" t="inlineStr">
        <is>
          <t xml:space="preserve">Esito e incarico</t>
        </is>
      </c>
      <c r="D39" s="8">
        <f>WORKDAY($J$3,121)</f>
      </c>
      <c r="E39" s="7">
        <v>0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Sì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Riesame interno: ore spese, scelte, lezioni per il prossimo concorso</t>
        </is>
      </c>
      <c r="C40" s="5" t="inlineStr">
        <is>
          <t xml:space="preserve">Esito e incarico</t>
        </is>
      </c>
      <c r="D40" s="8">
        <f>WORKDAY($J$3,122)</f>
      </c>
      <c r="E40" s="7">
        <v>2</v>
      </c>
      <c r="F40" s="12">
        <f>IF(OR(D40="",E40=""),"",WORKDAY(D40,MAX(E40,1)-1))</f>
      </c>
      <c r="G40" s="7" t="inlineStr">
        <is>
          <t xml:space="preserve">34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Materiali per la mostra e la pubblicazione dei progetti</t>
        </is>
      </c>
      <c r="C41" s="5" t="inlineStr">
        <is>
          <t xml:space="preserve">Esito e incarico</t>
        </is>
      </c>
      <c r="D41" s="8">
        <f>WORKDAY($J$3,122)</f>
      </c>
      <c r="E41" s="7">
        <v>3</v>
      </c>
      <c r="F41" s="12">
        <f>IF(OR(D41="",E41=""),"",WORKDAY(D41,MAX(E41,1)-1))</f>
      </c>
      <c r="G41" s="7" t="inlineStr">
        <is>
          <t xml:space="preserve">34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Documenti per la verifica dei requisiti, se il progetto vince</t>
        </is>
      </c>
      <c r="C42" s="5" t="inlineStr">
        <is>
          <t xml:space="preserve">Esito e incarico</t>
        </is>
      </c>
      <c r="D42" s="8">
        <f>WORKDAY($J$3,122)</f>
      </c>
      <c r="E42" s="7">
        <v>5</v>
      </c>
      <c r="F42" s="12">
        <f>IF(OR(D42="",E42=""),"",WORKDAY(D42,MAX(E42,1)-1))</f>
      </c>
      <c r="G42" s="7" t="inlineStr">
        <is>
          <t xml:space="preserve">34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Verifica dei requisiti da parte dell'ente</t>
        </is>
      </c>
      <c r="C43" s="5" t="inlineStr">
        <is>
          <t xml:space="preserve">Esito e incarico</t>
        </is>
      </c>
      <c r="D43" s="8">
        <f>WORKDAY($J$3,127)</f>
      </c>
      <c r="E43" s="7">
        <v>15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Incarico della progettazione affidato al vincitore</t>
        </is>
      </c>
      <c r="C44" s="5" t="inlineStr">
        <is>
          <t xml:space="preserve">Esito e incarico</t>
        </is>
      </c>
      <c r="D44" s="8">
        <f>WORKDAY($J$3,142)</f>
      </c>
      <c r="E44" s="7">
        <v>0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Sì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31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</mergeCells>
  <conditionalFormatting sqref="L6:HM105">
    <cfRule type="expression" dxfId="6" priority="1" stopIfTrue="1">
      <formula>AND($H6="Sì",L$5=$F6)</formula>
    </cfRule>
  </conditionalFormatting>
  <conditionalFormatting sqref="L6:HM105">
    <cfRule type="expression" dxfId="7" priority="2" stopIfTrue="1">
      <formula>AND(AND($F6&lt;&gt;"",L$5&gt;=$D6,L$5&lt;=$F6),$F6&lt;TODAY(),N($I6)&lt;1)</formula>
    </cfRule>
  </conditionalFormatting>
  <conditionalFormatting sqref="L6:HM105">
    <cfRule type="expression" dxfId="8" priority="3" stopIfTrue="1">
      <formula>AND(AND($F6&lt;&gt;"",L$5&gt;=$D6,L$5&lt;=$F6),L$5&lt;$D6+($F6-$D6+1)*N($I6))</formula>
    </cfRule>
  </conditionalFormatting>
  <conditionalFormatting sqref="L6:HM105">
    <cfRule type="expression" dxfId="9" priority="4" stopIfTrue="1">
      <formula>AND($F6&lt;&gt;"",L$5&gt;=$D6,L$5&lt;=$F6)</formula>
    </cfRule>
  </conditionalFormatting>
  <conditionalFormatting sqref="L6:HM105">
    <cfRule type="expression" dxfId="10" priority="5" stopIfTrue="1">
      <formula>L$5=TODAY()</formula>
    </cfRule>
  </conditionalFormatting>
  <conditionalFormatting sqref="L6:HM105">
    <cfRule type="expression" dxfId="12" priority="6" stopIfTrue="1">
      <formula>WEEKDAY(L$5,2)&gt;5</formula>
    </cfRule>
  </conditionalFormatting>
  <conditionalFormatting sqref="L5:HM5">
    <cfRule type="expression" dxfId="11" priority="7" stopIfTrue="1">
      <formula>L5=TODAY()</formula>
    </cfRule>
  </conditionalFormatting>
  <conditionalFormatting sqref="L5:HM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Concorso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Un elaborato rivela l'autore</t>
        </is>
      </c>
      <c r="C6" s="6" t="inlineStr">
        <is>
          <t xml:space="preserve">Un logo dimenticato, il nome nei metadati di un file o un'immagine già pubblicata violano l'anonimato: la proposta è esclusa senza essere letta.</t>
        </is>
      </c>
      <c r="D6" s="5" t="inlineStr">
        <is>
          <t xml:space="preserve">Consegna</t>
        </is>
      </c>
      <c r="E6" s="5"/>
      <c r="F6" s="7">
        <v>2</v>
      </c>
      <c r="G6" s="7">
        <v>5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Evitare</t>
        </is>
      </c>
      <c r="K6" s="6" t="inlineStr">
        <is>
          <t xml:space="preserve">Lista di controllo della consegna anonima; verifica fatta da chi non ha disegnato; nessuna immagine del progetto sui canali dello studio fino alla graduatoria.</t>
        </is>
      </c>
      <c r="L6" s="6" t="inlineStr">
        <is>
          <t xml:space="preserve">Verifica dell'anonimato degli elaborati; Verifica dell'anonimato e dei formati del secondo grado</t>
        </is>
      </c>
      <c r="M6" s="5" t="inlineStr">
        <is>
          <t xml:space="preserve">Identificato</t>
        </is>
      </c>
      <c r="N6" s="8">
        <f>WORKDAY(Piano!$J$3,29)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Piattaforma telematica bloccata alla scadenza</t>
        </is>
      </c>
      <c r="C7" s="6" t="inlineStr">
        <is>
          <t xml:space="preserve">File troppo grandi, firma digitale scaduta o piattaforma lenta nelle ultime ore: la proposta non arriva in tempo.</t>
        </is>
      </c>
      <c r="D7" s="5" t="inlineStr">
        <is>
          <t xml:space="preserve">Consegna</t>
        </is>
      </c>
      <c r="E7" s="5"/>
      <c r="F7" s="7">
        <v>3</v>
      </c>
      <c r="G7" s="7">
        <v>5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Registrazione e prova di caricamento nella prima settimana; firme digitali verificate; caricamento completato il giorno prima della scadenza.</t>
        </is>
      </c>
      <c r="L7" s="6" t="inlineStr">
        <is>
          <t xml:space="preserve">Caricamento sulla piattaforma con il codice alfanumerico; Caricamento del secondo grado e ricevuta</t>
        </is>
      </c>
      <c r="M7" s="5" t="inlineStr">
        <is>
          <t xml:space="preserve">Identificato</t>
        </is>
      </c>
      <c r="N7" s="8">
        <f>WORKDAY(Piano!$J$3,25)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Le ore investite superano il budget del concorso</t>
        </is>
      </c>
      <c r="C8" s="6" t="inlineStr">
        <is>
          <t xml:space="preserve">Viste, plastici e revisioni continue fanno crescere le ore ben oltre ciò che premio e rimborso coprono.</t>
        </is>
      </c>
      <c r="D8" s="5" t="inlineStr">
        <is>
          <t xml:space="preserve">Costi</t>
        </is>
      </c>
      <c r="E8" s="5"/>
      <c r="F8" s="7">
        <v>4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Budget di ore deciso con la partecipazione; consuntivo settimanale dalle ore registrate; immagini e plastici solo dove i criteri del bando li premiano.</t>
        </is>
      </c>
      <c r="L8" s="6" t="inlineStr">
        <is>
          <t xml:space="preserve">Decisione di partecipare; Viste prospettiche e immagini del progetto</t>
        </is>
      </c>
      <c r="M8" s="5" t="inlineStr">
        <is>
          <t xml:space="preserve">Identificato</t>
        </is>
      </c>
      <c r="N8" s="8">
        <f>WORKDAY(Piano!$J$3,75)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Costo stimato oltre l'importo dei lavori</t>
        </is>
      </c>
      <c r="C9" s="6" t="inlineStr">
        <is>
          <t xml:space="preserve">Il progetto cresce in superficie o in qualità e il calcolo sommario supera l'importo del bando: punteggio economico basso o esclusione.</t>
        </is>
      </c>
      <c r="D9" s="5" t="inlineStr">
        <is>
          <t xml:space="preserve">Progetto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Superfici e costo parametrico controllati alla scelta della strategia; consulente per l'economia del progetto coinvolto dall'inizio del secondo grado.</t>
        </is>
      </c>
      <c r="L9" s="6" t="inlineStr">
        <is>
          <t xml:space="preserve">Strategia scelta dal gruppo; Calcolo sommario della spesa e quadro economico</t>
        </is>
      </c>
      <c r="M9" s="5" t="inlineStr">
        <is>
          <t xml:space="preserve">Identificato</t>
        </is>
      </c>
      <c r="N9" s="8">
        <f>WORKDAY(Piano!$J$3,70)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Il gruppo non ha i requisiti per l'incarico</t>
        </is>
      </c>
      <c r="C10" s="6" t="inlineStr">
        <is>
          <t xml:space="preserve">Il progetto vince ma il raggruppamento non dimostra i requisiti economici o tecnici: l'incarico salta o passa al secondo classificato.</t>
        </is>
      </c>
      <c r="D10" s="5" t="inlineStr">
        <is>
          <t xml:space="preserve">Requisiti</t>
        </is>
      </c>
      <c r="E10" s="5"/>
      <c r="F10" s="7">
        <v>2</v>
      </c>
      <c r="G10" s="7">
        <v>5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Requisiti verificati sul bando prima di partecipare; consulenti e mandanti scelti per coprirli; documenti raccolti prima della graduatoria.</t>
        </is>
      </c>
      <c r="L10" s="6" t="inlineStr">
        <is>
          <t xml:space="preserve">Verifica dei requisiti e composizione del gruppo; Documenti per la verifica dei requisiti, se il progetto vince</t>
        </is>
      </c>
      <c r="M10" s="5" t="inlineStr">
        <is>
          <t xml:space="preserve">Identificato</t>
        </is>
      </c>
      <c r="N10" s="8">
        <f>WORKDAY(Piano!$J$3,6)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Concorso di progettazione: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concorso in due gradi dal bando all'incarico: gruppo, quesiti, strategia, consegne anonime, elaborati di fattibilità, graduatoria e verifica dei requisiti.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HYPERLINK("https://keenhour.com/modelli/concorso-progettazione","Il modello «Concorso di progettazione» nella galleria")</f>
      </c>
    </row>
    <row r="20">
      <c r="B20" s="29">
        <f>HYPERLINK("https://keenhour.com/modelli/concorso-progettazione/usa","Usa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Concorso di progettazione</dc:title>
  <dc:creator>KeenHour</dc:creator>
  <dc:language>it-IT</dc:language>
</cp:coreProperties>
</file>