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</cols>
  <sheetData>
    <row r="1" ht="34" customHeight="1"/>
    <row r="2" ht="28" customHeight="1">
      <c r="A2" s="1" t="inlineStr">
        <is>
          <t xml:space="preserve">Avvio del controllo di gestione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Controllo di gestione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 iniziale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Colloquio con la direzione: le domande a cui il controllo deve rispondere</t>
        </is>
      </c>
      <c r="C7" s="5" t="inlineStr">
        <is>
          <t xml:space="preserve">Analisi iniziale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Analisi dei bilanci e riclassificazione</t>
        </is>
      </c>
      <c r="C8" s="5" t="inlineStr">
        <is>
          <t xml:space="preserve">Analisi iniziale</t>
        </is>
      </c>
      <c r="D8" s="8">
        <f>WORKDAY($J$3,3)</f>
      </c>
      <c r="E8" s="7">
        <v>6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della contabilità generale e del piano dei conti</t>
        </is>
      </c>
      <c r="C9" s="5" t="inlineStr">
        <is>
          <t xml:space="preserve">Analisi iniziale</t>
        </is>
      </c>
      <c r="D9" s="8">
        <f>WORKDAY($J$3,3)</f>
      </c>
      <c r="E9" s="7">
        <v>8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Mappatura dei flussi informativi e del gestionale</t>
        </is>
      </c>
      <c r="C10" s="5" t="inlineStr">
        <is>
          <t xml:space="preserve">Analisi iniziale</t>
        </is>
      </c>
      <c r="D10" s="8">
        <f>WORKDAY($J$3,5)</f>
      </c>
      <c r="E10" s="7">
        <v>8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Interviste ai responsabili di funzione</t>
        </is>
      </c>
      <c r="C11" s="5" t="inlineStr">
        <is>
          <t xml:space="preserve">Analisi iniziale</t>
        </is>
      </c>
      <c r="D11" s="8">
        <f>WORKDAY($J$3,5)</f>
      </c>
      <c r="E11" s="7">
        <v>8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Rapporto di analisi e proposta d'impostazione</t>
        </is>
      </c>
      <c r="C12" s="5" t="inlineStr">
        <is>
          <t xml:space="preserve">Analisi iniziale</t>
        </is>
      </c>
      <c r="D12" s="8">
        <f>WORKDAY($J$3,13)</f>
      </c>
      <c r="E12" s="7">
        <v>4</v>
      </c>
      <c r="F12" s="12">
        <f>IF(OR(D12="",E12=""),"",WORKDAY(D12,MAX(E12,1)-1))</f>
      </c>
      <c r="G12" s="7" t="inlineStr">
        <is>
          <t xml:space="preserve">3, 4, 5, 6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Presentazione del rapporto alla direzione</t>
        </is>
      </c>
      <c r="C13" s="5" t="inlineStr">
        <is>
          <t xml:space="preserve">Analisi iniziale</t>
        </is>
      </c>
      <c r="D13" s="8">
        <f>WORKDAY($J$3,17)</f>
      </c>
      <c r="E13" s="7">
        <v>1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Impostazione approvata</t>
        </is>
      </c>
      <c r="C14" s="5" t="inlineStr">
        <is>
          <t xml:space="preserve">Analisi iniziale</t>
        </is>
      </c>
      <c r="D14" s="8">
        <f>WORKDAY($J$3,18)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Piano dei centri di costo</t>
        </is>
      </c>
      <c r="C15" s="5" t="inlineStr">
        <is>
          <t xml:space="preserve">Contabilità analitica</t>
        </is>
      </c>
      <c r="D15" s="8">
        <f>WORKDAY($J$3,19)</f>
      </c>
      <c r="E15" s="7">
        <v>7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Raccordo fra piano dei conti e voci del controllo</t>
        </is>
      </c>
      <c r="C16" s="5" t="inlineStr">
        <is>
          <t xml:space="preserve">Contabilità analitica</t>
        </is>
      </c>
      <c r="D16" s="8">
        <f>WORKDAY($J$3,19)</f>
      </c>
      <c r="E16" s="7">
        <v>6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Criteri di ribaltamento dei costi indiretti</t>
        </is>
      </c>
      <c r="C17" s="5" t="inlineStr">
        <is>
          <t xml:space="preserve">Contabilità analitica</t>
        </is>
      </c>
      <c r="D17" s="8">
        <f>WORKDAY($J$3,26)</f>
      </c>
      <c r="E17" s="7">
        <v>7</v>
      </c>
      <c r="F17" s="12">
        <f>IF(OR(D17="",E17=""),"",WORKDAY(D17,MAX(E17,1)-1))</f>
      </c>
      <c r="G17" s="7" t="inlineStr">
        <is>
          <t xml:space="preserve">10, 11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Rilevazione di ore, consumi e scarti per centro e commessa</t>
        </is>
      </c>
      <c r="C18" s="5" t="inlineStr">
        <is>
          <t xml:space="preserve">Contabilità analitica</t>
        </is>
      </c>
      <c r="D18" s="8">
        <f>WORKDAY($J$3,26)</f>
      </c>
      <c r="E18" s="7">
        <v>12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Costo pieno e costo variabile dei prodotti principali</t>
        </is>
      </c>
      <c r="C19" s="5" t="inlineStr">
        <is>
          <t xml:space="preserve">Contabilità analitica</t>
        </is>
      </c>
      <c r="D19" s="8">
        <f>WORKDAY($J$3,38)</f>
      </c>
      <c r="E19" s="7">
        <v>8</v>
      </c>
      <c r="F19" s="12">
        <f>IF(OR(D19="",E19=""),"",WORKDAY(D19,MAX(E19,1)-1))</f>
      </c>
      <c r="G19" s="7" t="inlineStr">
        <is>
          <t xml:space="preserve">12, 13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Margini di contribuzione per prodotto, cliente e canale</t>
        </is>
      </c>
      <c r="C20" s="5" t="inlineStr">
        <is>
          <t xml:space="preserve">Contabilità analitica</t>
        </is>
      </c>
      <c r="D20" s="8">
        <f>WORKDAY($J$3,46)</f>
      </c>
      <c r="E20" s="7">
        <v>6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Punto di pareggio e leva operativa</t>
        </is>
      </c>
      <c r="C21" s="5" t="inlineStr">
        <is>
          <t xml:space="preserve">Contabilità analitica</t>
        </is>
      </c>
      <c r="D21" s="8">
        <f>WORKDAY($J$3,46)</f>
      </c>
      <c r="E21" s="7">
        <v>3</v>
      </c>
      <c r="F21" s="12">
        <f>IF(OR(D21="",E21=""),"",WORKDAY(D21,MAX(E21,1)-1))</f>
      </c>
      <c r="G21" s="7" t="inlineStr">
        <is>
          <t xml:space="preserve">14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Condivisione del modello dei costi con la direzione</t>
        </is>
      </c>
      <c r="C22" s="5" t="inlineStr">
        <is>
          <t xml:space="preserve">Contabilità analitica</t>
        </is>
      </c>
      <c r="D22" s="8">
        <f>WORKDAY($J$3,52)</f>
      </c>
      <c r="E22" s="7">
        <v>1</v>
      </c>
      <c r="F22" s="12">
        <f>IF(OR(D22="",E22=""),"",WORKDAY(D22,MAX(E22,1)-1))</f>
      </c>
      <c r="G22" s="7" t="inlineStr">
        <is>
          <t xml:space="preserve">15, 16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Modello dei costi approvato</t>
        </is>
      </c>
      <c r="C23" s="5" t="inlineStr">
        <is>
          <t xml:space="preserve">Contabilità analitica</t>
        </is>
      </c>
      <c r="D23" s="8">
        <f>WORKDAY($J$3,53)</f>
      </c>
      <c r="E23" s="7">
        <v>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Calendario e regole del processo di budget</t>
        </is>
      </c>
      <c r="C24" s="5" t="inlineStr">
        <is>
          <t xml:space="preserve">Primo budget</t>
        </is>
      </c>
      <c r="D24" s="8">
        <f>WORKDAY($J$3,54)</f>
      </c>
      <c r="E24" s="7">
        <v>2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Budget delle vendite per prodotto e cliente</t>
        </is>
      </c>
      <c r="C25" s="5" t="inlineStr">
        <is>
          <t xml:space="preserve">Primo budget</t>
        </is>
      </c>
      <c r="D25" s="8">
        <f>WORKDAY($J$3,56)</f>
      </c>
      <c r="E25" s="7">
        <v>8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Budget della produzione e degli acquisti</t>
        </is>
      </c>
      <c r="C26" s="5" t="inlineStr">
        <is>
          <t xml:space="preserve">Primo budget</t>
        </is>
      </c>
      <c r="D26" s="8">
        <f>WORKDAY($J$3,64)</f>
      </c>
      <c r="E26" s="7">
        <v>5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Budget dei costi per centro</t>
        </is>
      </c>
      <c r="C27" s="5" t="inlineStr">
        <is>
          <t xml:space="preserve">Primo budget</t>
        </is>
      </c>
      <c r="D27" s="8">
        <f>WORKDAY($J$3,64)</f>
      </c>
      <c r="E27" s="7">
        <v>7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Budget economico e di cassa</t>
        </is>
      </c>
      <c r="C28" s="5" t="inlineStr">
        <is>
          <t xml:space="preserve">Primo budget</t>
        </is>
      </c>
      <c r="D28" s="8">
        <f>WORKDAY($J$3,71)</f>
      </c>
      <c r="E28" s="7">
        <v>5</v>
      </c>
      <c r="F28" s="12">
        <f>IF(OR(D28="",E28=""),"",WORKDAY(D28,MAX(E28,1)-1))</f>
      </c>
      <c r="G28" s="7" t="inlineStr">
        <is>
          <t xml:space="preserve">21, 22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Revisione del budget con la direzione</t>
        </is>
      </c>
      <c r="C29" s="5" t="inlineStr">
        <is>
          <t xml:space="preserve">Primo budget</t>
        </is>
      </c>
      <c r="D29" s="8">
        <f>WORKDAY($J$3,76)</f>
      </c>
      <c r="E29" s="7">
        <v>3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Budget approvato</t>
        </is>
      </c>
      <c r="C30" s="5" t="inlineStr">
        <is>
          <t xml:space="preserve">Primo budget</t>
        </is>
      </c>
      <c r="D30" s="8">
        <f>WORKDAY($J$3,79)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Scelta degli indicatori del cruscotto</t>
        </is>
      </c>
      <c r="C31" s="5" t="inlineStr">
        <is>
          <t xml:space="preserve">Report mensile</t>
        </is>
      </c>
      <c r="D31" s="8">
        <f>WORKDAY($J$3,54)</f>
      </c>
      <c r="E31" s="7">
        <v>5</v>
      </c>
      <c r="F31" s="12">
        <f>IF(OR(D31="",E31=""),"",WORKDAY(D31,MAX(E31,1)-1))</f>
      </c>
      <c r="G31" s="7" t="inlineStr">
        <is>
          <t xml:space="preserve">18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Prototipo del report mensile</t>
        </is>
      </c>
      <c r="C32" s="5" t="inlineStr">
        <is>
          <t xml:space="preserve">Report mensile</t>
        </is>
      </c>
      <c r="D32" s="8">
        <f>WORKDAY($J$3,59)</f>
      </c>
      <c r="E32" s="7">
        <v>8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Report nel gestionale o nello strumento di analisi</t>
        </is>
      </c>
      <c r="C33" s="5" t="inlineStr">
        <is>
          <t xml:space="preserve">Report mensile</t>
        </is>
      </c>
      <c r="D33" s="8">
        <f>WORKDAY($J$3,67)</f>
      </c>
      <c r="E33" s="7">
        <v>14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Procedura di chiusura mensile</t>
        </is>
      </c>
      <c r="C34" s="5" t="inlineStr">
        <is>
          <t xml:space="preserve">Report mensile</t>
        </is>
      </c>
      <c r="D34" s="8">
        <f>WORKDAY($J$3,67)</f>
      </c>
      <c r="E34" s="7">
        <v>6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Primo report su dati reali</t>
        </is>
      </c>
      <c r="C35" s="5" t="inlineStr">
        <is>
          <t xml:space="preserve">Report mensile</t>
        </is>
      </c>
      <c r="D35" s="8">
        <f>WORKDAY($J$3,81)</f>
      </c>
      <c r="E35" s="7">
        <v>5</v>
      </c>
      <c r="F35" s="12">
        <f>IF(OR(D35="",E35=""),"",WORKDAY(D35,MAX(E35,1)-1))</f>
      </c>
      <c r="G35" s="7" t="inlineStr">
        <is>
          <t xml:space="preserve">28, 29, 25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Analisi degli scostamenti dal budget</t>
        </is>
      </c>
      <c r="C36" s="5" t="inlineStr">
        <is>
          <t xml:space="preserve">Report mensile</t>
        </is>
      </c>
      <c r="D36" s="8">
        <f>WORKDAY($J$3,86)</f>
      </c>
      <c r="E36" s="7">
        <v>4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Prima riunione mensile sui risultati</t>
        </is>
      </c>
      <c r="C37" s="5" t="inlineStr">
        <is>
          <t xml:space="preserve">Report mensile</t>
        </is>
      </c>
      <c r="D37" s="8">
        <f>WORKDAY($J$3,90)</f>
      </c>
      <c r="E37" s="7">
        <v>1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Primo mese chiuso con il report</t>
        </is>
      </c>
      <c r="C38" s="5" t="inlineStr">
        <is>
          <t xml:space="preserve">Report mensile</t>
        </is>
      </c>
      <c r="D38" s="8">
        <f>WORKDAY($J$3,90)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Formazione della persona interna che seguirà il controllo</t>
        </is>
      </c>
      <c r="C39" s="5" t="inlineStr">
        <is>
          <t xml:space="preserve">Affiancamento e passaggio</t>
        </is>
      </c>
      <c r="D39" s="8">
        <f>WORKDAY($J$3,91)</f>
      </c>
      <c r="E39" s="7">
        <v>15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Manuale delle procedure del controllo di gestione</t>
        </is>
      </c>
      <c r="C40" s="5" t="inlineStr">
        <is>
          <t xml:space="preserve">Affiancamento e passaggio</t>
        </is>
      </c>
      <c r="D40" s="8">
        <f>WORKDAY($J$3,95)</f>
      </c>
      <c r="E40" s="7">
        <v>14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Secondo report preparato dall'interno, con la revisione del consulente</t>
        </is>
      </c>
      <c r="C41" s="5" t="inlineStr">
        <is>
          <t xml:space="preserve">Affiancamento e passaggio</t>
        </is>
      </c>
      <c r="D41" s="8">
        <f>WORKDAY($J$3,106)</f>
      </c>
      <c r="E41" s="7">
        <v>5</v>
      </c>
      <c r="F41" s="12">
        <f>IF(OR(D41="",E41=""),"",WORKDAY(D41,MAX(E41,1)-1))</f>
      </c>
      <c r="G41" s="7" t="inlineStr">
        <is>
          <t xml:space="preserve">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Verifica finale con la direzione</t>
        </is>
      </c>
      <c r="C42" s="5" t="inlineStr">
        <is>
          <t xml:space="preserve">Affiancamento e passaggio</t>
        </is>
      </c>
      <c r="D42" s="8">
        <f>WORKDAY($J$3,111)</f>
      </c>
      <c r="E42" s="7">
        <v>3</v>
      </c>
      <c r="F42" s="12">
        <f>IF(OR(D42="",E42=""),"",WORKDAY(D42,MAX(E42,1)-1))</f>
      </c>
      <c r="G42" s="7" t="inlineStr">
        <is>
          <t xml:space="preserve">36, 35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Sistema di controllo consegnato</t>
        </is>
      </c>
      <c r="C43" s="5" t="inlineStr">
        <is>
          <t xml:space="preserve">Affiancamento e passaggio</t>
        </is>
      </c>
      <c r="D43" s="8">
        <f>WORKDAY($J$3,114)</f>
      </c>
      <c r="E43" s="7">
        <v>0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</mergeCells>
  <conditionalFormatting sqref="L6:FW105">
    <cfRule type="expression" dxfId="6" priority="1" stopIfTrue="1">
      <formula>AND($H6="Sì",L$5=$F6)</formula>
    </cfRule>
  </conditionalFormatting>
  <conditionalFormatting sqref="L6:FW105">
    <cfRule type="expression" dxfId="7" priority="2" stopIfTrue="1">
      <formula>AND(AND($F6&lt;&gt;"",L$5&gt;=$D6,L$5&lt;=$F6),$F6&lt;TODAY(),N($I6)&lt;1)</formula>
    </cfRule>
  </conditionalFormatting>
  <conditionalFormatting sqref="L6:FW105">
    <cfRule type="expression" dxfId="8" priority="3" stopIfTrue="1">
      <formula>AND(AND($F6&lt;&gt;"",L$5&gt;=$D6,L$5&lt;=$F6),L$5&lt;$D6+($F6-$D6+1)*N($I6))</formula>
    </cfRule>
  </conditionalFormatting>
  <conditionalFormatting sqref="L6:FW105">
    <cfRule type="expression" dxfId="9" priority="4" stopIfTrue="1">
      <formula>AND($F6&lt;&gt;"",L$5&gt;=$D6,L$5&lt;=$F6)</formula>
    </cfRule>
  </conditionalFormatting>
  <conditionalFormatting sqref="L6:FW105">
    <cfRule type="expression" dxfId="10" priority="5" stopIfTrue="1">
      <formula>L$5=TODAY()</formula>
    </cfRule>
  </conditionalFormatting>
  <conditionalFormatting sqref="L6:FW105">
    <cfRule type="expression" dxfId="12" priority="6" stopIfTrue="1">
      <formula>WEEKDAY(L$5,2)&gt;5</formula>
    </cfRule>
  </conditionalFormatting>
  <conditionalFormatting sqref="L5:FW5">
    <cfRule type="expression" dxfId="11" priority="7" stopIfTrue="1">
      <formula>L5=TODAY()</formula>
    </cfRule>
  </conditionalFormatting>
  <conditionalFormatting sqref="L5:FW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Controllo di gestione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Contabilità in ritardo o non per competenza</t>
        </is>
      </c>
      <c r="C6" s="6" t="inlineStr">
        <is>
          <t xml:space="preserve">Le registrazioni arrivano con settimane di ritardo e senza ratei: il report mensile mostra numeri che non dicono la verità.</t>
        </is>
      </c>
      <c r="D6" s="5" t="inlineStr">
        <is>
          <t xml:space="preserve">Dati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Stato della contabilità verificato nell'analisi iniziale; procedura di chiusura mensile con scadenze per ogni registrazione; ratei stimati dove i documenti arrivano tardi.</t>
        </is>
      </c>
      <c r="L6" s="6" t="inlineStr">
        <is>
          <t xml:space="preserve">Analisi della contabilità generale e del piano dei conti; Procedura di chiusura mensile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Ore e consumi non rilevati in reparto</t>
        </is>
      </c>
      <c r="C7" s="6" t="inlineStr">
        <is>
          <t xml:space="preserve">La rilevazione pesa sui capireparto e si interrompe dopo poche settimane: i costi dei prodotti tornano stime.</t>
        </is>
      </c>
      <c r="D7" s="5" t="inlineStr">
        <is>
          <t xml:space="preserve">Persone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Rilevare solo ciò che serve alle domande della direzione; usare ciò che il gestionale registra già; mostrare ai reparti i numeri che producono.</t>
        </is>
      </c>
      <c r="L7" s="6" t="inlineStr">
        <is>
          <t xml:space="preserve">Rilevazione di ore, consumi e scarti per centro e commessa</t>
        </is>
      </c>
      <c r="M7" s="5" t="inlineStr">
        <is>
          <t xml:space="preserve">Identificato</t>
        </is>
      </c>
      <c r="N7" s="8">
        <f>WORKDAY(Piano!$J$3,30)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Il gestionale non regge la contabilità analitica</t>
        </is>
      </c>
      <c r="C8" s="6" t="inlineStr">
        <is>
          <t xml:space="preserve">Mancano centri di costo o estrazioni per commessa: il controllo si costruisce su fogli di calcolo fragili.</t>
        </is>
      </c>
      <c r="D8" s="5" t="inlineStr">
        <is>
          <t xml:space="preserve">Tecnologia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Limiti del gestionale scritti nel rapporto di analisi; con il fornitore del gestionale, le estrazioni necessarie prima di costruire il report.</t>
        </is>
      </c>
      <c r="L8" s="6" t="inlineStr">
        <is>
          <t xml:space="preserve">Mappatura dei flussi informativi e del gestionale; Report nel gestionale o nello strumento di analisi</t>
        </is>
      </c>
      <c r="M8" s="5" t="inlineStr">
        <is>
          <t xml:space="preserve">Identificato</t>
        </is>
      </c>
      <c r="N8" s="8">
        <f>WORKDAY(Piano!$J$3,15)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 responsabili non accettano di essere misurati</t>
        </is>
      </c>
      <c r="C9" s="6" t="inlineStr">
        <is>
          <t xml:space="preserve">Costi di reparto e margini per cliente mettono in luce inefficienze: i responsabili contestano i criteri e i numeri perdono credibilità.</t>
        </is>
      </c>
      <c r="D9" s="5" t="inlineStr">
        <is>
          <t xml:space="preserve">Organizzazione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Criteri di ribaltamento discussi con i responsabili prima di applicarli; il report misura i centri, non le persone.</t>
        </is>
      </c>
      <c r="L9" s="6" t="inlineStr">
        <is>
          <t xml:space="preserve">Criteri di ribaltamento dei costi indiretti; Margini di contribuzione per prodotto, cliente e canale</t>
        </is>
      </c>
      <c r="M9" s="5" t="inlineStr">
        <is>
          <t xml:space="preserve">Identificato</t>
        </is>
      </c>
      <c r="N9" s="8">
        <f>WORKDAY(Piano!$J$3,50)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La direzione non usa il report</t>
        </is>
      </c>
      <c r="C10" s="6" t="inlineStr">
        <is>
          <t xml:space="preserve">Il report arriva ma nessuno decide sulla base dei numeri: dopo qualche mese non lo prepara più nessuno.</t>
        </is>
      </c>
      <c r="D10" s="5" t="inlineStr">
        <is>
          <t xml:space="preserve">Direzione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Indicatori scelti a partire dalle domande della direzione; riunione mensile fissa in calendario, con le azioni registrate e riprese il mese dopo.</t>
        </is>
      </c>
      <c r="L10" s="6" t="inlineStr">
        <is>
          <t xml:space="preserve">Scelta degli indicatori del cruscotto; Prima riunione mensile sui risultati</t>
        </is>
      </c>
      <c r="M10" s="5" t="inlineStr">
        <is>
          <t xml:space="preserve">Identificato</t>
        </is>
      </c>
      <c r="N10" s="8">
        <f>WORKDAY(Piano!$J$3,90)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Il progetto si sovrappone alla chiusura del bilancio</t>
        </is>
      </c>
      <c r="C11" s="6" t="inlineStr">
        <is>
          <t xml:space="preserve">Nei mesi del bilancio l'amministrazione non ha tempo: analisi e rilevazioni si fermano.</t>
        </is>
      </c>
      <c r="D11" s="5" t="inlineStr">
        <is>
          <t xml:space="preserve">Pianificazione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Accettare</t>
        </is>
      </c>
      <c r="K11" s="6" t="inlineStr">
        <is>
          <t xml:space="preserve">Calendario del progetto confrontato con le scadenze fiscali all'avvio; nelle settimane del bilancio solo il lavoro che non chiede tempo all'amministrazione.</t>
        </is>
      </c>
      <c r="L11" s="6" t="inlineStr">
        <is>
          <t xml:space="preserve">Analisi della contabilità generale e del piano dei conti; Budget dei costi per centro</t>
        </is>
      </c>
      <c r="M11" s="5" t="inlineStr">
        <is>
          <t xml:space="preserve">Identificato</t>
        </is>
      </c>
      <c r="N11" s="8">
        <f>WORKDAY(Piano!$J$3,5)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Avvio del controllo di gestione: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controllo di gestione in una PMI: analisi dei dati, centri di costo, costi e margini dei prodotti, primo budget, report mensile e passaggio a chi lo seguirà.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HYPERLINK("https://keenhour.com/modelli/controllo-gestione","Il modello «Avvio del controllo di gestione» nella galleria")</f>
      </c>
    </row>
    <row r="20">
      <c r="B20" s="29">
        <f>HYPERLINK("https://keenhour.com/modelli/controllo-gestione/usa","Usa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Avvio del controllo di gestione</dc:title>
  <dc:creator>KeenHour</dc:creator>
  <dc:language>it-IT</dc:language>
</cp:coreProperties>
</file>