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</cols>
  <sheetData>
    <row r="1" ht="34" customHeight="1"/>
    <row r="2" ht="28" customHeight="1">
      <c r="A2" s="1" t="inlineStr">
        <is>
          <t xml:space="preserve">Evento aziendale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Evento aziendale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</row>
    <row r="6">
      <c r="A6" s="11">
        <f>IF(B6="","",ROW()-5)</f>
      </c>
      <c r="B6" s="6" t="inlineStr">
        <is>
          <t xml:space="preserve">Incarico firmato e data dell'evento fissata</t>
        </is>
      </c>
      <c r="C6" s="5" t="inlineStr">
        <is>
          <t xml:space="preserve">Concept e budget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Brief: obiettivo, pubblico, numero di ospiti, budget</t>
        </is>
      </c>
      <c r="C7" s="5" t="inlineStr">
        <is>
          <t xml:space="preserve">Concept e budget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Concept dell'evento: formato, titolo, filo conduttore</t>
        </is>
      </c>
      <c r="C8" s="5" t="inlineStr">
        <is>
          <t xml:space="preserve">Concept e budget</t>
        </is>
      </c>
      <c r="D8" s="8">
        <f>WORKDAY($J$3,2)</f>
      </c>
      <c r="E8" s="7">
        <v>5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Programma di massima della giornata</t>
        </is>
      </c>
      <c r="C9" s="5" t="inlineStr">
        <is>
          <t xml:space="preserve">Concept e budget</t>
        </is>
      </c>
      <c r="D9" s="8">
        <f>WORKDAY($J$3,7)</f>
      </c>
      <c r="E9" s="7">
        <v>2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Budget preventivo per voce</t>
        </is>
      </c>
      <c r="C10" s="5" t="inlineStr">
        <is>
          <t xml:space="preserve">Concept e budget</t>
        </is>
      </c>
      <c r="D10" s="8">
        <f>WORKDAY($J$3,7)</f>
      </c>
      <c r="E10" s="7">
        <v>3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Presentazione di concept e budget al cliente</t>
        </is>
      </c>
      <c r="C11" s="5" t="inlineStr">
        <is>
          <t xml:space="preserve">Concept e budget</t>
        </is>
      </c>
      <c r="D11" s="8">
        <f>WORKDAY($J$3,10)</f>
      </c>
      <c r="E11" s="7">
        <v>1</v>
      </c>
      <c r="F11" s="12">
        <f>IF(OR(D11="",E11=""),"",WORKDAY(D11,MAX(E11,1)-1))</f>
      </c>
      <c r="G11" s="7" t="inlineStr">
        <is>
          <t xml:space="preserve">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Concept e budget approvati</t>
        </is>
      </c>
      <c r="C12" s="5" t="inlineStr">
        <is>
          <t xml:space="preserve">Concept e budget</t>
        </is>
      </c>
      <c r="D12" s="8">
        <f>WORKDAY($J$3,11)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Tre location libere sulla data</t>
        </is>
      </c>
      <c r="C13" s="5" t="inlineStr">
        <is>
          <t xml:space="preserve">Location e fornitori</t>
        </is>
      </c>
      <c r="D13" s="8">
        <f>WORKDAY($J$3,2)</f>
      </c>
      <c r="E13" s="7">
        <v>6</v>
      </c>
      <c r="F13" s="12">
        <f>IF(OR(D13="",E13=""),"",WORKDAY(D13,MAX(E13,1)-1))</f>
      </c>
      <c r="G13" s="7" t="inlineStr">
        <is>
          <t xml:space="preserve">2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Sopralluoghi alle location con il cliente</t>
        </is>
      </c>
      <c r="C14" s="5" t="inlineStr">
        <is>
          <t xml:space="preserve">Location e fornitori</t>
        </is>
      </c>
      <c r="D14" s="8">
        <f>WORKDAY($J$3,8)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Opzione e contratto con la location</t>
        </is>
      </c>
      <c r="C15" s="5" t="inlineStr">
        <is>
          <t xml:space="preserve">Location e fornitori</t>
        </is>
      </c>
      <c r="D15" s="8">
        <f>WORKDAY($J$3,12)</f>
      </c>
      <c r="E15" s="7">
        <v>3</v>
      </c>
      <c r="F15" s="12">
        <f>IF(OR(D15="",E15=""),"",WORKDAY(D15,MAX(E15,1)-1))</f>
      </c>
      <c r="G15" s="7" t="inlineStr">
        <is>
          <t xml:space="preserve">9, 7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Location confermata</t>
        </is>
      </c>
      <c r="C16" s="5" t="inlineStr">
        <is>
          <t xml:space="preserve">Location e fornitori</t>
        </is>
      </c>
      <c r="D16" s="8">
        <f>WORKDAY($J$3,14)</f>
      </c>
      <c r="E16" s="7">
        <v>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Assicurazione di responsabilità civile dell'evento</t>
        </is>
      </c>
      <c r="C17" s="5" t="inlineStr">
        <is>
          <t xml:space="preserve">Location e fornitori</t>
        </is>
      </c>
      <c r="D17" s="8">
        <f>WORKDAY($J$3,15)</f>
      </c>
      <c r="E17" s="7">
        <v>3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Preventivi e scelta dei fornitori</t>
        </is>
      </c>
      <c r="C18" s="5" t="inlineStr">
        <is>
          <t xml:space="preserve">Location e fornitori</t>
        </is>
      </c>
      <c r="D18" s="8">
        <f>WORKDAY($J$3,15)</f>
      </c>
      <c r="E18" s="7">
        <v>14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Catering: menu, servizio, allergeni</t>
        </is>
      </c>
      <c r="C19" s="5" t="inlineStr">
        <is>
          <t xml:space="preserve">Location e fornitori</t>
        </is>
      </c>
      <c r="D19" s="8">
        <f>WORKDAY($J$3,15)</f>
      </c>
      <c r="E19" s="7">
        <v>6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Audio, luci, video e diretta online</t>
        </is>
      </c>
      <c r="C20" s="5" t="inlineStr">
        <is>
          <t xml:space="preserve">Location e fornitori</t>
        </is>
      </c>
      <c r="D20" s="8">
        <f>WORKDAY($J$3,15)</f>
      </c>
      <c r="E20" s="7">
        <v>8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Allestimento: palco, fondale, arredi, segnaletica</t>
        </is>
      </c>
      <c r="C21" s="5" t="inlineStr">
        <is>
          <t xml:space="preserve">Location e fornitori</t>
        </is>
      </c>
      <c r="D21" s="8">
        <f>WORKDAY($J$3,18)</f>
      </c>
      <c r="E21" s="7">
        <v>7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Hostess, guardaroba e banco di registrazione</t>
        </is>
      </c>
      <c r="C22" s="5" t="inlineStr">
        <is>
          <t xml:space="preserve">Location e fornitori</t>
        </is>
      </c>
      <c r="D22" s="8">
        <f>WORKDAY($J$3,20)</f>
      </c>
      <c r="E22" s="7">
        <v>6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Viaggi e alloggi di relatori e ospiti</t>
        </is>
      </c>
      <c r="C23" s="5" t="inlineStr">
        <is>
          <t xml:space="preserve">Location e fornitori</t>
        </is>
      </c>
      <c r="D23" s="8">
        <f>WORKDAY($J$3,20)</f>
      </c>
      <c r="E23" s="7">
        <v>9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Fotografo e riprese della giornata</t>
        </is>
      </c>
      <c r="C24" s="5" t="inlineStr">
        <is>
          <t xml:space="preserve">Location e fornitori</t>
        </is>
      </c>
      <c r="D24" s="8">
        <f>WORKDAY($J$3,22)</f>
      </c>
      <c r="E24" s="7">
        <v>5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Conferme scritte ai fornitori con orari e penali</t>
        </is>
      </c>
      <c r="C25" s="5" t="inlineStr">
        <is>
          <t xml:space="preserve">Location e fornitori</t>
        </is>
      </c>
      <c r="D25" s="8">
        <f>WORKDAY($J$3,29)</f>
      </c>
      <c r="E25" s="7">
        <v>3</v>
      </c>
      <c r="F25" s="12">
        <f>IF(OR(D25="",E25=""),"",WORKDAY(D25,MAX(E25,1)-1))</f>
      </c>
      <c r="G25" s="7" t="inlineStr">
        <is>
          <t xml:space="preserve">13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Fornitori confermati</t>
        </is>
      </c>
      <c r="C26" s="5" t="inlineStr">
        <is>
          <t xml:space="preserve">Location e fornitori</t>
        </is>
      </c>
      <c r="D26" s="8">
        <f>WORKDAY($J$3,31)</f>
      </c>
      <c r="E26" s="7">
        <v>0</v>
      </c>
      <c r="F26" s="12">
        <f>IF(OR(D26="",E26=""),"",WORKDAY(D26,MAX(E26,1)-1))</f>
      </c>
      <c r="G26" s="7" t="inlineStr">
        <is>
          <t xml:space="preserve">20, 12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Piano di emergenza della location e documenti dei fornitori</t>
        </is>
      </c>
      <c r="C27" s="5" t="inlineStr">
        <is>
          <t xml:space="preserve">Location e fornitori</t>
        </is>
      </c>
      <c r="D27" s="8">
        <f>WORKDAY($J$3,32)</f>
      </c>
      <c r="E27" s="7">
        <v>5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SIAE e permessi del Comune, se servono</t>
        </is>
      </c>
      <c r="C28" s="5" t="inlineStr">
        <is>
          <t xml:space="preserve">Location e fornitori</t>
        </is>
      </c>
      <c r="D28" s="8">
        <f>WORKDAY($J$3,32)</f>
      </c>
      <c r="E28" s="7">
        <v>3</v>
      </c>
      <c r="F28" s="12">
        <f>IF(OR(D28="",E28=""),"",WORKDAY(D28,MAX(E28,1)-1))</f>
      </c>
      <c r="G28" s="7" t="inlineStr">
        <is>
          <t xml:space="preserve">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Invito ai relatori e conferme</t>
        </is>
      </c>
      <c r="C29" s="5" t="inlineStr">
        <is>
          <t xml:space="preserve">Comunicazione e iscrizioni</t>
        </is>
      </c>
      <c r="D29" s="8">
        <f>WORKDAY($J$3,12)</f>
      </c>
      <c r="E29" s="7">
        <v>13</v>
      </c>
      <c r="F29" s="12">
        <f>IF(OR(D29="",E29=""),"",WORKDAY(D29,MAX(E29,1)-1))</f>
      </c>
      <c r="G29" s="7" t="inlineStr">
        <is>
          <t xml:space="preserve">7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Grafica dell'evento: titolo, inviti, materiali</t>
        </is>
      </c>
      <c r="C30" s="5" t="inlineStr">
        <is>
          <t xml:space="preserve">Comunicazione e iscrizioni</t>
        </is>
      </c>
      <c r="D30" s="8">
        <f>WORKDAY($J$3,12)</f>
      </c>
      <c r="E30" s="7">
        <v>7</v>
      </c>
      <c r="F30" s="12">
        <f>IF(OR(D30="",E30=""),"",WORKDAY(D30,MAX(E30,1)-1))</f>
      </c>
      <c r="G30" s="7" t="inlineStr">
        <is>
          <t xml:space="preserve">7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Annuncio della data agli ospiti</t>
        </is>
      </c>
      <c r="C31" s="5" t="inlineStr">
        <is>
          <t xml:space="preserve">Comunicazione e iscrizioni</t>
        </is>
      </c>
      <c r="D31" s="8">
        <f>WORKDAY($J$3,15)</f>
      </c>
      <c r="E31" s="7">
        <v>1</v>
      </c>
      <c r="F31" s="12">
        <f>IF(OR(D31="",E31=""),"",WORKDAY(D31,MAX(E31,1)-1))</f>
      </c>
      <c r="G31" s="7" t="inlineStr">
        <is>
          <t xml:space="preserve">11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Pagina e modulo d'iscrizione</t>
        </is>
      </c>
      <c r="C32" s="5" t="inlineStr">
        <is>
          <t xml:space="preserve">Comunicazione e iscrizioni</t>
        </is>
      </c>
      <c r="D32" s="8">
        <f>WORKDAY($J$3,19)</f>
      </c>
      <c r="E32" s="7">
        <v>4</v>
      </c>
      <c r="F32" s="12">
        <f>IF(OR(D32="",E32=""),"",WORKDAY(D32,MAX(E32,1)-1))</f>
      </c>
      <c r="G32" s="7" t="inlineStr">
        <is>
          <t xml:space="preserve">25, 11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Invio degli inviti</t>
        </is>
      </c>
      <c r="C33" s="5" t="inlineStr">
        <is>
          <t xml:space="preserve">Comunicazione e iscrizioni</t>
        </is>
      </c>
      <c r="D33" s="8">
        <f>WORKDAY($J$3,23)</f>
      </c>
      <c r="E33" s="7">
        <v>1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Iscrizioni aperte</t>
        </is>
      </c>
      <c r="C34" s="5" t="inlineStr">
        <is>
          <t xml:space="preserve">Comunicazione e iscrizioni</t>
        </is>
      </c>
      <c r="D34" s="8">
        <f>WORKDAY($J$3,24)</f>
      </c>
      <c r="E34" s="7">
        <v>21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Solleciti e gestione delle iscrizioni</t>
        </is>
      </c>
      <c r="C35" s="5" t="inlineStr">
        <is>
          <t xml:space="preserve">Comunicazione e iscrizioni</t>
        </is>
      </c>
      <c r="D35" s="8">
        <f>WORKDAY($J$3,29)</f>
      </c>
      <c r="E35" s="7">
        <v>15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Programma definitivo e presentazioni dei relatori</t>
        </is>
      </c>
      <c r="C36" s="5" t="inlineStr">
        <is>
          <t xml:space="preserve">Comunicazione e iscrizioni</t>
        </is>
      </c>
      <c r="D36" s="8">
        <f>WORKDAY($J$3,33)</f>
      </c>
      <c r="E36" s="7">
        <v>8</v>
      </c>
      <c r="F36" s="12">
        <f>IF(OR(D36="",E36=""),"",WORKDAY(D36,MAX(E36,1)-1))</f>
      </c>
      <c r="G36" s="7" t="inlineStr">
        <is>
          <t xml:space="preserve">24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Iscrizioni chiuse</t>
        </is>
      </c>
      <c r="C37" s="5" t="inlineStr">
        <is>
          <t xml:space="preserve">Comunicazione e iscrizioni</t>
        </is>
      </c>
      <c r="D37" s="8">
        <f>WORKDAY($J$3,44)</f>
      </c>
      <c r="E37" s="7">
        <v>0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Promemoria agli iscritti con le informazioni pratiche</t>
        </is>
      </c>
      <c r="C38" s="5" t="inlineStr">
        <is>
          <t xml:space="preserve">Comunicazione e iscrizioni</t>
        </is>
      </c>
      <c r="D38" s="8">
        <f>WORKDAY($J$3,45)</f>
      </c>
      <c r="E38" s="7">
        <v>3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Planimetria della sala e progetto dell'allestimento</t>
        </is>
      </c>
      <c r="C39" s="5" t="inlineStr">
        <is>
          <t xml:space="preserve">Allestimento</t>
        </is>
      </c>
      <c r="D39" s="8">
        <f>WORKDAY($J$3,32)</f>
      </c>
      <c r="E39" s="7">
        <v>5</v>
      </c>
      <c r="F39" s="12">
        <f>IF(OR(D39="",E39=""),"",WORKDAY(D39,MAX(E39,1)-1))</f>
      </c>
      <c r="G39" s="7" t="inlineStr">
        <is>
          <t xml:space="preserve">21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Esecutivi di stampa: fondale, segnaletica, badge</t>
        </is>
      </c>
      <c r="C40" s="5" t="inlineStr">
        <is>
          <t xml:space="preserve">Allestimento</t>
        </is>
      </c>
      <c r="D40" s="8">
        <f>WORKDAY($J$3,37)</f>
      </c>
      <c r="E40" s="7">
        <v>4</v>
      </c>
      <c r="F40" s="12">
        <f>IF(OR(D40="",E40=""),"",WORKDAY(D40,MAX(E40,1)-1))</f>
      </c>
      <c r="G40" s="7" t="inlineStr">
        <is>
          <t xml:space="preserve">34, 25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Stampa e produzione dei materiali</t>
        </is>
      </c>
      <c r="C41" s="5" t="inlineStr">
        <is>
          <t xml:space="preserve">Allestimento</t>
        </is>
      </c>
      <c r="D41" s="8">
        <f>WORKDAY($J$3,41)</f>
      </c>
      <c r="E41" s="7">
        <v>7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Scaletta tecnica minuto per minuto</t>
        </is>
      </c>
      <c r="C42" s="5" t="inlineStr">
        <is>
          <t xml:space="preserve">Allestimento</t>
        </is>
      </c>
      <c r="D42" s="8">
        <f>WORKDAY($J$3,41)</f>
      </c>
      <c r="E42" s="7">
        <v>5</v>
      </c>
      <c r="F42" s="12">
        <f>IF(OR(D42="",E42=""),"",WORKDAY(D42,MAX(E42,1)-1))</f>
      </c>
      <c r="G42" s="7" t="inlineStr">
        <is>
          <t xml:space="preserve">31, 34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Presentazioni raccolte e prove con i relatori</t>
        </is>
      </c>
      <c r="C43" s="5" t="inlineStr">
        <is>
          <t xml:space="preserve">Allestimento</t>
        </is>
      </c>
      <c r="D43" s="8">
        <f>WORKDAY($J$3,46)</f>
      </c>
      <c r="E43" s="7">
        <v>4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Elenco degli iscritti, badge e posti</t>
        </is>
      </c>
      <c r="C44" s="5" t="inlineStr">
        <is>
          <t xml:space="preserve">Allestimento</t>
        </is>
      </c>
      <c r="D44" s="8">
        <f>WORKDAY($J$3,48)</f>
      </c>
      <c r="E44" s="7">
        <v>2</v>
      </c>
      <c r="F44" s="12">
        <f>IF(OR(D44="",E44=""),"",WORKDAY(D44,MAX(E44,1)-1))</f>
      </c>
      <c r="G44" s="7" t="inlineStr">
        <is>
          <t xml:space="preserve">32, 36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Riunione operativa con fornitori e staff</t>
        </is>
      </c>
      <c r="C45" s="5" t="inlineStr">
        <is>
          <t xml:space="preserve">Allestimento</t>
        </is>
      </c>
      <c r="D45" s="8">
        <f>WORKDAY($J$3,50)</f>
      </c>
      <c r="E45" s="7">
        <v>1</v>
      </c>
      <c r="F45" s="12">
        <f>IF(OR(D45="",E45=""),"",WORKDAY(D45,MAX(E45,1)-1))</f>
      </c>
      <c r="G45" s="7" t="inlineStr">
        <is>
          <t xml:space="preserve">38, 39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Montaggio e prove tecniche in sala</t>
        </is>
      </c>
      <c r="C46" s="5" t="inlineStr">
        <is>
          <t xml:space="preserve">Allestimento</t>
        </is>
      </c>
      <c r="D46" s="8">
        <f>WORKDAY($J$3,51)</f>
      </c>
      <c r="E46" s="7">
        <v>1</v>
      </c>
      <c r="F46" s="12">
        <f>IF(OR(D46="",E46=""),"",WORKDAY(D46,MAX(E46,1)-1))</f>
      </c>
      <c r="G46" s="7" t="inlineStr">
        <is>
          <t xml:space="preserve">40, 22, 23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Sala pronta</t>
        </is>
      </c>
      <c r="C47" s="5" t="inlineStr">
        <is>
          <t xml:space="preserve">Allestimento</t>
        </is>
      </c>
      <c r="D47" s="8">
        <f>WORKDAY($J$3,51)</f>
      </c>
      <c r="E47" s="7">
        <v>0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Sì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Giornata dell'evento: regia, accoglienza, tempi</t>
        </is>
      </c>
      <c r="C48" s="5" t="inlineStr">
        <is>
          <t xml:space="preserve">Evento e chiusura</t>
        </is>
      </c>
      <c r="D48" s="8">
        <f>WORKDAY($J$3,52)</f>
      </c>
      <c r="E48" s="7">
        <v>1</v>
      </c>
      <c r="F48" s="12">
        <f>IF(OR(D48="",E48=""),"",WORKDAY(D48,MAX(E48,1)-1))</f>
      </c>
      <c r="G48" s="7" t="inlineStr">
        <is>
          <t xml:space="preserve">42, 33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Evento svolto</t>
        </is>
      </c>
      <c r="C49" s="5" t="inlineStr">
        <is>
          <t xml:space="preserve">Evento e chiusura</t>
        </is>
      </c>
      <c r="D49" s="8">
        <f>WORKDAY($J$3,52)</f>
      </c>
      <c r="E49" s="7">
        <v>0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Smontaggio e riconsegna della sala</t>
        </is>
      </c>
      <c r="C50" s="5" t="inlineStr">
        <is>
          <t xml:space="preserve">Evento e chiusura</t>
        </is>
      </c>
      <c r="D50" s="8">
        <f>WORKDAY($J$3,53)</f>
      </c>
      <c r="E50" s="7">
        <v>1</v>
      </c>
      <c r="F50" s="12">
        <f>IF(OR(D50="",E50=""),"",WORKDAY(D50,MAX(E50,1)-1))</f>
      </c>
      <c r="G50" s="7" t="inlineStr">
        <is>
          <t xml:space="preserve">43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Ringraziamenti, foto e presentazioni agli ospiti</t>
        </is>
      </c>
      <c r="C51" s="5" t="inlineStr">
        <is>
          <t xml:space="preserve">Evento e chiusura</t>
        </is>
      </c>
      <c r="D51" s="8">
        <f>WORKDAY($J$3,53)</f>
      </c>
      <c r="E51" s="7">
        <v>2</v>
      </c>
      <c r="F51" s="12">
        <f>IF(OR(D51="",E51=""),"",WORKDAY(D51,MAX(E51,1)-1))</f>
      </c>
      <c r="G51" s="7" t="inlineStr">
        <is>
          <t xml:space="preserve">44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Questionario di gradimento</t>
        </is>
      </c>
      <c r="C52" s="5" t="inlineStr">
        <is>
          <t xml:space="preserve">Evento e chiusura</t>
        </is>
      </c>
      <c r="D52" s="8">
        <f>WORKDAY($J$3,53)</f>
      </c>
      <c r="E52" s="7">
        <v>4</v>
      </c>
      <c r="F52" s="12">
        <f>IF(OR(D52="",E52=""),"",WORKDAY(D52,MAX(E52,1)-1))</f>
      </c>
      <c r="G52" s="7" t="inlineStr">
        <is>
          <t xml:space="preserve">44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Consuntivo dei costi con le fatture dei fornitori</t>
        </is>
      </c>
      <c r="C53" s="5" t="inlineStr">
        <is>
          <t xml:space="preserve">Evento e chiusura</t>
        </is>
      </c>
      <c r="D53" s="8">
        <f>WORKDAY($J$3,54)</f>
      </c>
      <c r="E53" s="7">
        <v>4</v>
      </c>
      <c r="F53" s="12">
        <f>IF(OR(D53="",E53=""),"",WORKDAY(D53,MAX(E53,1)-1))</f>
      </c>
      <c r="G53" s="7" t="inlineStr">
        <is>
          <t xml:space="preserve">45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Report finale dell'evento</t>
        </is>
      </c>
      <c r="C54" s="5" t="inlineStr">
        <is>
          <t xml:space="preserve">Evento e chiusura</t>
        </is>
      </c>
      <c r="D54" s="8">
        <f>WORKDAY($J$3,58)</f>
      </c>
      <c r="E54" s="7">
        <v>2</v>
      </c>
      <c r="F54" s="12">
        <f>IF(OR(D54="",E54=""),"",WORKDAY(D54,MAX(E54,1)-1))</f>
      </c>
      <c r="G54" s="7" t="inlineStr">
        <is>
          <t xml:space="preserve">47, 48, 46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Evento chiuso e consuntivo approvato</t>
        </is>
      </c>
      <c r="C55" s="5" t="inlineStr">
        <is>
          <t xml:space="preserve">Evento e chiusura</t>
        </is>
      </c>
      <c r="D55" s="8">
        <f>WORKDAY($J$3,59)</f>
      </c>
      <c r="E55" s="7">
        <v>0</v>
      </c>
      <c r="F55" s="12">
        <f>IF(OR(D55="",E55=""),"",WORKDAY(D55,MAX(E55,1)-1))</f>
      </c>
      <c r="G55" s="7" t="inlineStr">
        <is>
          <t xml:space="preserve">49</t>
        </is>
      </c>
      <c r="H55" s="7" t="inlineStr">
        <is>
          <t xml:space="preserve">Sì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</mergeCells>
  <conditionalFormatting sqref="L6:CX105">
    <cfRule type="expression" dxfId="6" priority="1" stopIfTrue="1">
      <formula>AND($H6="Sì",L$5=$F6)</formula>
    </cfRule>
  </conditionalFormatting>
  <conditionalFormatting sqref="L6:CX105">
    <cfRule type="expression" dxfId="7" priority="2" stopIfTrue="1">
      <formula>AND(AND($F6&lt;&gt;"",L$5&gt;=$D6,L$5&lt;=$F6),$F6&lt;TODAY(),N($I6)&lt;1)</formula>
    </cfRule>
  </conditionalFormatting>
  <conditionalFormatting sqref="L6:CX105">
    <cfRule type="expression" dxfId="8" priority="3" stopIfTrue="1">
      <formula>AND(AND($F6&lt;&gt;"",L$5&gt;=$D6,L$5&lt;=$F6),L$5&lt;$D6+($F6-$D6+1)*N($I6))</formula>
    </cfRule>
  </conditionalFormatting>
  <conditionalFormatting sqref="L6:CX105">
    <cfRule type="expression" dxfId="9" priority="4" stopIfTrue="1">
      <formula>AND($F6&lt;&gt;"",L$5&gt;=$D6,L$5&lt;=$F6)</formula>
    </cfRule>
  </conditionalFormatting>
  <conditionalFormatting sqref="L6:CX105">
    <cfRule type="expression" dxfId="10" priority="5" stopIfTrue="1">
      <formula>L$5=TODAY()</formula>
    </cfRule>
  </conditionalFormatting>
  <conditionalFormatting sqref="L6:CX105">
    <cfRule type="expression" dxfId="12" priority="6" stopIfTrue="1">
      <formula>WEEKDAY(L$5,2)&gt;5</formula>
    </cfRule>
  </conditionalFormatting>
  <conditionalFormatting sqref="L5:CX5">
    <cfRule type="expression" dxfId="11" priority="7" stopIfTrue="1">
      <formula>L5=TODAY()</formula>
    </cfRule>
  </conditionalFormatting>
  <conditionalFormatting sqref="L5:CX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Evento aziendale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Iscrizioni sotto le attese</t>
        </is>
      </c>
      <c r="C6" s="6" t="inlineStr">
        <is>
          <t xml:space="preserve">Inviti partiti tardi, data affollata o un programma poco chiaro: la sala resta mezza vuota davanti ai relatori.</t>
        </is>
      </c>
      <c r="D6" s="5" t="inlineStr">
        <is>
          <t xml:space="preserve">Ospiti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Annuncio della data appena confermata la location; obiettivo di iscritti con le soglie per i solleciti; dopo due settimane sotto la metà dell'obiettivo, inviti personali dai commerciali del cliente.</t>
        </is>
      </c>
      <c r="L6" s="6" t="inlineStr">
        <is>
          <t xml:space="preserve">Annuncio della data agli ospiti; Invio degli inviti; Solleciti e gestione delle iscrizioni</t>
        </is>
      </c>
      <c r="M6" s="5" t="inlineStr">
        <is>
          <t xml:space="preserve">Identificato</t>
        </is>
      </c>
      <c r="N6" s="8">
        <f>WORKDAY(Piano!$J$3,34)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Un relatore rinuncia all'ultimo</t>
        </is>
      </c>
      <c r="C7" s="6" t="inlineStr">
        <is>
          <t xml:space="preserve">Malattia, impegni, voli cancellati: un buco nel programma a pochi giorni dall'evento.</t>
        </is>
      </c>
      <c r="D7" s="5" t="inlineStr">
        <is>
          <t xml:space="preserve">Relatori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Un relatore di riserva interno al cliente per ogni sessione; collegamento a distanza provato come alternativa; presentazioni raccolte una settimana prima.</t>
        </is>
      </c>
      <c r="L7" s="6" t="inlineStr">
        <is>
          <t xml:space="preserve">Invito ai relatori e conferme; Presentazioni raccolte e prove con i relatori</t>
        </is>
      </c>
      <c r="M7" s="5" t="inlineStr">
        <is>
          <t xml:space="preserve">Identificato</t>
        </is>
      </c>
      <c r="N7" s="8">
        <f>WORKDAY(Piano!$J$3,40)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Costi extra dei fornitori</t>
        </is>
      </c>
      <c r="C8" s="6" t="inlineStr">
        <is>
          <t xml:space="preserve">Ore di montaggio in più, coperti aggiuntivi, servizi chiesti sul posto: il consuntivo supera il budget approvato.</t>
        </is>
      </c>
      <c r="D8" s="5" t="inlineStr">
        <is>
          <t xml:space="preserve">Costi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Conferme scritte con orari e quantità; un solo referente che autorizza gli extra il giorno dell'evento; riserva per gli imprevisti nel budget.</t>
        </is>
      </c>
      <c r="L8" s="6" t="inlineStr">
        <is>
          <t xml:space="preserve">Conferme scritte ai fornitori con orari e penali; Consuntivo dei costi con le fatture dei fornitori</t>
        </is>
      </c>
      <c r="M8" s="5" t="inlineStr">
        <is>
          <t xml:space="preserve">Identificato</t>
        </is>
      </c>
      <c r="N8" s="8">
        <f>WORKDAY(Piano!$J$3,31)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Audio, video o collegamento che si guastano in sala</t>
        </is>
      </c>
      <c r="C9" s="6" t="inlineStr">
        <is>
          <t xml:space="preserve">Un microfono muto, una presentazione che non parte, la diretta che cade: davanti a tutti gli ospiti.</t>
        </is>
      </c>
      <c r="D9" s="5" t="inlineStr">
        <is>
          <t xml:space="preserve">Tecnica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Prove complete il giorno prima; microfoni e computer di riserva; linea internet dedicata per la diretta; un tecnico in regia per tutta la giornata.</t>
        </is>
      </c>
      <c r="L9" s="6" t="inlineStr">
        <is>
          <t xml:space="preserve">Audio, luci, video e diretta online; Montaggio e prove tecniche in sala</t>
        </is>
      </c>
      <c r="M9" s="5" t="inlineStr">
        <is>
          <t xml:space="preserve">Identificato</t>
        </is>
      </c>
      <c r="N9" s="8">
        <f>WORKDAY(Piano!$J$3,49)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La location non è più disponibile o non basta</t>
        </is>
      </c>
      <c r="C10" s="6" t="inlineStr">
        <is>
          <t xml:space="preserve">Un'opzione scaduta o una capienza letta male: si cerca un'altra sala con gli inviti già partiti.</t>
        </is>
      </c>
      <c r="D10" s="5" t="inlineStr">
        <is>
          <t xml:space="preserve">Location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Contratto prima dell'annuncio della data; capienza autorizzata scritta nel contratto per la disposizione scelta; scadenze delle opzioni nel piano.</t>
        </is>
      </c>
      <c r="L10" s="6" t="inlineStr">
        <is>
          <t xml:space="preserve">Tre location libere sulla data; Opzione e contratto con la location</t>
        </is>
      </c>
      <c r="M10" s="5" t="inlineStr">
        <is>
          <t xml:space="preserve">Identificato</t>
        </is>
      </c>
      <c r="N10" s="8">
        <f>WORKDAY(Piano!$J$3,10)</f>
      </c>
      <c r="O10" s="11">
        <f>IF(AND(B10&lt;&gt;"",ISNUMBER(N10),M10&lt;&gt;"Chiuso",M10&lt;&gt;"Occorso",N10&lt;TODAY()),"Scaduta","")</f>
      </c>
    </row>
    <row r="11" ht="75" customHeight="1">
      <c r="A11" s="13">
        <f>IF(B11="","","R-"&amp;(ROW()-5))</f>
      </c>
      <c r="B11" s="6" t="inlineStr">
        <is>
          <t xml:space="preserve">Un incidente o un malore durante l'evento</t>
        </is>
      </c>
      <c r="C11" s="6" t="inlineStr">
        <is>
          <t xml:space="preserve">Un ospite cade, un fornitore si ferisce durante il montaggio, qualcuno si sente male in sala.</t>
        </is>
      </c>
      <c r="D11" s="5" t="inlineStr">
        <is>
          <t xml:space="preserve">Sicurezza</t>
        </is>
      </c>
      <c r="E11" s="5"/>
      <c r="F11" s="7">
        <v>2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Trasferire</t>
        </is>
      </c>
      <c r="K11" s="6" t="inlineStr">
        <is>
          <t xml:space="preserve">Assicurazione di responsabilità civile per la giornata; piano di emergenza della location condiviso con lo staff; documenti di sicurezza dei fornitori controllati prima del montaggio.</t>
        </is>
      </c>
      <c r="L11" s="6" t="inlineStr">
        <is>
          <t xml:space="preserve">Assicurazione di responsabilità civile dell'evento; Piano di emergenza della location e documenti dei fornitori</t>
        </is>
      </c>
      <c r="M11" s="5" t="inlineStr">
        <is>
          <t xml:space="preserve">Identificato</t>
        </is>
      </c>
      <c r="N11" s="8">
        <f>WORKDAY(Piano!$J$3,45)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Allergie e intolleranze non gestite</t>
        </is>
      </c>
      <c r="C12" s="6" t="inlineStr">
        <is>
          <t xml:space="preserve">Le esigenze raccolte all'iscrizione non arrivano al catering, o i piatti non sono riconoscibili: un ospite sta male.</t>
        </is>
      </c>
      <c r="D12" s="5" t="inlineStr">
        <is>
          <t xml:space="preserve">Ospiti</t>
        </is>
      </c>
      <c r="E12" s="5"/>
      <c r="F12" s="7">
        <v>2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Evitare</t>
        </is>
      </c>
      <c r="K12" s="6" t="inlineStr">
        <is>
          <t xml:space="preserve">Esigenze raccolte nel modulo e passate al catering per nome; allergeni indicati per ogni piatto; un piatto alternativo sempre pronto.</t>
        </is>
      </c>
      <c r="L12" s="6" t="inlineStr">
        <is>
          <t xml:space="preserve">Catering: menu, servizio, allergeni; Pagina e modulo d'iscrizione</t>
        </is>
      </c>
      <c r="M12" s="5" t="inlineStr">
        <is>
          <t xml:space="preserve">Identificato</t>
        </is>
      </c>
      <c r="N12" s="8">
        <f>WORKDAY(Piano!$J$3,44)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Evento aziendale: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convegno dal concept al consuntivo: location, fornitori, relatori, iscrizioni, allestimento, scaletta, sicurezza, giornata e report.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HYPERLINK("https://keenhour.com/modelli/evento-aziendale","Il modello «Evento aziendale» nella galleria")</f>
      </c>
    </row>
    <row r="20">
      <c r="B20" s="29">
        <f>HYPERLINK("https://keenhour.com/modelli/evento-aziendale/usa","Usa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Evento aziendale</dc:title>
  <dc:creator>KeenHour</dc:creator>
  <dc:language>it-IT</dc:language>
</cp:coreProperties>
</file>