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</cols>
  <sheetData>
    <row r="1" ht="34" customHeight="1"/>
    <row r="2" ht="28" customHeight="1">
      <c r="A2" s="1" t="inlineStr">
        <is>
          <t xml:space="preserve">Piano formativo finanziato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Piano formativo finanziato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Adesione al fondo e risorse disponibili</t>
        </is>
      </c>
      <c r="C7" s="5" t="inlineStr">
        <is>
          <t xml:space="preserve">Analisi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Conto aziendale o avviso: da dove arrivano le risorse</t>
        </is>
      </c>
      <c r="C8" s="5" t="inlineStr">
        <is>
          <t xml:space="preserve">Analisi</t>
        </is>
      </c>
      <c r="D8" s="8">
        <f>WORKDAY($J$3,4)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Regime di aiuti di Stato</t>
        </is>
      </c>
      <c r="C9" s="5" t="inlineStr">
        <is>
          <t xml:space="preserve">Analisi</t>
        </is>
      </c>
      <c r="D9" s="8">
        <f>WORKDAY($J$3,5)</f>
      </c>
      <c r="E9" s="7">
        <v>3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Analisi dei fabbisogni formativi con direzione e responsabili</t>
        </is>
      </c>
      <c r="C10" s="5" t="inlineStr">
        <is>
          <t xml:space="preserve">Analisi</t>
        </is>
      </c>
      <c r="D10" s="8">
        <f>WORKDAY($J$3,2)</f>
      </c>
      <c r="E10" s="7">
        <v>9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Partecipanti per azione formativa</t>
        </is>
      </c>
      <c r="C11" s="5" t="inlineStr">
        <is>
          <t xml:space="preserve">Analisi</t>
        </is>
      </c>
      <c r="D11" s="8">
        <f>WORKDAY($J$3,11)</f>
      </c>
      <c r="E11" s="7">
        <v>3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Cofinanziamento con il costo del personale in formazione</t>
        </is>
      </c>
      <c r="C12" s="5" t="inlineStr">
        <is>
          <t xml:space="preserve">Analisi</t>
        </is>
      </c>
      <c r="D12" s="8">
        <f>WORKDAY($J$3,14)</f>
      </c>
      <c r="E12" s="7">
        <v>2</v>
      </c>
      <c r="F12" s="12">
        <f>IF(OR(D12="",E12=""),"",WORKDAY(D12,MAX(E12,1)-1))</f>
      </c>
      <c r="G12" s="7" t="inlineStr">
        <is>
          <t xml:space="preserve">6, 4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Proposta di piano condivisa con l'azienda</t>
        </is>
      </c>
      <c r="C13" s="5" t="inlineStr">
        <is>
          <t xml:space="preserve">Analisi</t>
        </is>
      </c>
      <c r="D13" s="8">
        <f>WORKDAY($J$3,16)</f>
      </c>
      <c r="E13" s="7">
        <v>1</v>
      </c>
      <c r="F13" s="12">
        <f>IF(OR(D13="",E13=""),"",WORKDAY(D13,MAX(E13,1)-1))</f>
      </c>
      <c r="G13" s="7" t="inlineStr">
        <is>
          <t xml:space="preserve">7, 5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Fabbisogni e partecipanti approvati dall'azienda</t>
        </is>
      </c>
      <c r="C14" s="5" t="inlineStr">
        <is>
          <t xml:space="preserve">Analisi</t>
        </is>
      </c>
      <c r="D14" s="8">
        <f>WORKDAY($J$3,17)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Progettazione delle azioni formative</t>
        </is>
      </c>
      <c r="C15" s="5" t="inlineStr">
        <is>
          <t xml:space="preserve">Piano e domanda</t>
        </is>
      </c>
      <c r="D15" s="8">
        <f>WORKDAY($J$3,18)</f>
      </c>
      <c r="E15" s="7">
        <v>9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Preventivo finanziario del piano per voce di spesa</t>
        </is>
      </c>
      <c r="C16" s="5" t="inlineStr">
        <is>
          <t xml:space="preserve">Piano e domanda</t>
        </is>
      </c>
      <c r="D16" s="8">
        <f>WORKDAY($J$3,27)</f>
      </c>
      <c r="E16" s="7">
        <v>3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Documenti e dichiarazioni dell'azienda</t>
        </is>
      </c>
      <c r="C17" s="5" t="inlineStr">
        <is>
          <t xml:space="preserve">Piano e domanda</t>
        </is>
      </c>
      <c r="D17" s="8">
        <f>WORKDAY($J$3,27)</f>
      </c>
      <c r="E17" s="7">
        <v>5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Piano presentato alle rappresentanze sindacali</t>
        </is>
      </c>
      <c r="C18" s="5" t="inlineStr">
        <is>
          <t xml:space="preserve">Piano e domanda</t>
        </is>
      </c>
      <c r="D18" s="8">
        <f>WORKDAY($J$3,27)</f>
      </c>
      <c r="E18" s="7">
        <v>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Firma dell'accordo di condivisione</t>
        </is>
      </c>
      <c r="C19" s="5" t="inlineStr">
        <is>
          <t xml:space="preserve">Piano e domanda</t>
        </is>
      </c>
      <c r="D19" s="8">
        <f>WORKDAY($J$3,30)</f>
      </c>
      <c r="E19" s="7">
        <v>6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Accordo con le parti sociali firmato</t>
        </is>
      </c>
      <c r="C20" s="5" t="inlineStr">
        <is>
          <t xml:space="preserve">Piano e domanda</t>
        </is>
      </c>
      <c r="D20" s="8">
        <f>WORKDAY($J$3,35)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Piano sulla piattaforma del fondo e invio</t>
        </is>
      </c>
      <c r="C21" s="5" t="inlineStr">
        <is>
          <t xml:space="preserve">Piano e domanda</t>
        </is>
      </c>
      <c r="D21" s="8">
        <f>WORKDAY($J$3,36)</f>
      </c>
      <c r="E21" s="7">
        <v>3</v>
      </c>
      <c r="F21" s="12">
        <f>IF(OR(D21="",E21=""),"",WORKDAY(D21,MAX(E21,1)-1))</f>
      </c>
      <c r="G21" s="7" t="inlineStr">
        <is>
          <t xml:space="preserve">15, 11, 12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Piano presentato al fondo</t>
        </is>
      </c>
      <c r="C22" s="5" t="inlineStr">
        <is>
          <t xml:space="preserve">Piano e domanda</t>
        </is>
      </c>
      <c r="D22" s="8">
        <f>WORKDAY($J$3,39)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Istruttoria del fondo</t>
        </is>
      </c>
      <c r="C23" s="5" t="inlineStr">
        <is>
          <t xml:space="preserve">Approvazione</t>
        </is>
      </c>
      <c r="D23" s="8">
        <f>WORKDAY($J$3,40)</f>
      </c>
      <c r="E23" s="7">
        <v>24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Risposte alle richieste di chiarimento del fondo</t>
        </is>
      </c>
      <c r="C24" s="5" t="inlineStr">
        <is>
          <t xml:space="preserve">Approvazione</t>
        </is>
      </c>
      <c r="D24" s="8">
        <f>WORKDAY($J$3,48)</f>
      </c>
      <c r="E24" s="7">
        <v>8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Calendario delle edizioni con l'azienda</t>
        </is>
      </c>
      <c r="C25" s="5" t="inlineStr">
        <is>
          <t xml:space="preserve">Approvazione</t>
        </is>
      </c>
      <c r="D25" s="8">
        <f>WORKDAY($J$3,50)</f>
      </c>
      <c r="E25" s="7">
        <v>7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Incarichi ai docenti, legati all'approvazione del piano</t>
        </is>
      </c>
      <c r="C26" s="5" t="inlineStr">
        <is>
          <t xml:space="preserve">Approvazione</t>
        </is>
      </c>
      <c r="D26" s="8">
        <f>WORKDAY($J$3,52)</f>
      </c>
      <c r="E26" s="7">
        <v>7</v>
      </c>
      <c r="F26" s="12">
        <f>IF(OR(D26="",E26=""),"",WORKDAY(D26,MAX(E26,1)-1))</f>
      </c>
      <c r="G26" s="7" t="inlineStr">
        <is>
          <t xml:space="preserve">17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Piano approvato dal fondo</t>
        </is>
      </c>
      <c r="C27" s="5" t="inlineStr">
        <is>
          <t xml:space="preserve">Approvazione</t>
        </is>
      </c>
      <c r="D27" s="8">
        <f>WORKDAY($J$3,64)</f>
      </c>
      <c r="E27" s="7">
        <v>0</v>
      </c>
      <c r="F27" s="12">
        <f>IF(OR(D27="",E27=""),"",WORKDAY(D27,MAX(E27,1)-1))</f>
      </c>
      <c r="G27" s="7" t="inlineStr">
        <is>
          <t xml:space="preserve">18, 19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Avvio del piano e calendari sulla piattaforma</t>
        </is>
      </c>
      <c r="C28" s="5" t="inlineStr">
        <is>
          <t xml:space="preserve">Erogazione</t>
        </is>
      </c>
      <c r="D28" s="8">
        <f>WORKDAY($J$3,65)</f>
      </c>
      <c r="E28" s="7">
        <v>2</v>
      </c>
      <c r="F28" s="12">
        <f>IF(OR(D28="",E28=""),"",WORKDAY(D28,MAX(E28,1)-1))</f>
      </c>
      <c r="G28" s="7" t="inlineStr">
        <is>
          <t xml:space="preserve">22, 20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Registri didattici e fogli firma pronti per ogni edizione</t>
        </is>
      </c>
      <c r="C29" s="5" t="inlineStr">
        <is>
          <t xml:space="preserve">Erogazione</t>
        </is>
      </c>
      <c r="D29" s="8">
        <f>WORKDAY($J$3,65)</f>
      </c>
      <c r="E29" s="7">
        <v>2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Azioni formative in aula e a distanza</t>
        </is>
      </c>
      <c r="C30" s="5" t="inlineStr">
        <is>
          <t xml:space="preserve">Erogazione</t>
        </is>
      </c>
      <c r="D30" s="8">
        <f>WORKDAY($J$3,67)</f>
      </c>
      <c r="E30" s="7">
        <v>46</v>
      </c>
      <c r="F30" s="12">
        <f>IF(OR(D30="",E30=""),"",WORKDAY(D30,MAX(E30,1)-1))</f>
      </c>
      <c r="G30" s="7" t="inlineStr">
        <is>
          <t xml:space="preserve">23, 24, 21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   Prima azione formativa</t>
        </is>
      </c>
      <c r="C31" s="5" t="inlineStr">
        <is>
          <t xml:space="preserve">Erogazione</t>
        </is>
      </c>
      <c r="D31" s="8">
        <f>WORKDAY($J$3,67)</f>
      </c>
      <c r="E31" s="7">
        <v>19</v>
      </c>
      <c r="F31" s="12">
        <f>IF(OR(D31="",E31=""),"",WORKDAY(D31,MAX(E31,1)-1))</f>
      </c>
      <c r="G31" s="7"/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Seconda azione formativa</t>
        </is>
      </c>
      <c r="C32" s="5" t="inlineStr">
        <is>
          <t xml:space="preserve">Erogazione</t>
        </is>
      </c>
      <c r="D32" s="8">
        <f>WORKDAY($J$3,75)</f>
      </c>
      <c r="E32" s="7">
        <v>26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   Terza azione formativa</t>
        </is>
      </c>
      <c r="C33" s="5" t="inlineStr">
        <is>
          <t xml:space="preserve">Erogazione</t>
        </is>
      </c>
      <c r="D33" s="8">
        <f>WORKDAY($J$3,90)</f>
      </c>
      <c r="E33" s="7">
        <v>23</v>
      </c>
      <c r="F33" s="12">
        <f>IF(OR(D33="",E33=""),"",WORKDAY(D33,MAX(E33,1)-1))</f>
      </c>
      <c r="G33" s="7"/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Tutoraggio e controllo delle presenze</t>
        </is>
      </c>
      <c r="C34" s="5" t="inlineStr">
        <is>
          <t xml:space="preserve">Erogazione</t>
        </is>
      </c>
      <c r="D34" s="8">
        <f>WORKDAY($J$3,67)</f>
      </c>
      <c r="E34" s="7">
        <v>48</v>
      </c>
      <c r="F34" s="12">
        <f>IF(OR(D34="",E34=""),"",WORKDAY(D34,MAX(E34,1)-1))</f>
      </c>
      <c r="G34" s="7" t="inlineStr">
        <is>
          <t xml:space="preserve">23, 24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Variazioni di date, sedi e docenti comunicate al fondo</t>
        </is>
      </c>
      <c r="C35" s="5" t="inlineStr">
        <is>
          <t xml:space="preserve">Erogazione</t>
        </is>
      </c>
      <c r="D35" s="8">
        <f>WORKDAY($J$3,67)</f>
      </c>
      <c r="E35" s="7">
        <v>48</v>
      </c>
      <c r="F35" s="12">
        <f>IF(OR(D35="",E35=""),"",WORKDAY(D35,MAX(E35,1)-1))</f>
      </c>
      <c r="G35" s="7" t="inlineStr">
        <is>
          <t xml:space="preserve">23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Verifiche dell'apprendimento e questionari di gradimento</t>
        </is>
      </c>
      <c r="C36" s="5" t="inlineStr">
        <is>
          <t xml:space="preserve">Erogazione</t>
        </is>
      </c>
      <c r="D36" s="8">
        <f>WORKDAY($J$3,100)</f>
      </c>
      <c r="E36" s="7">
        <v>15</v>
      </c>
      <c r="F36" s="12">
        <f>IF(OR(D36="",E36=""),"",WORKDAY(D36,MAX(E36,1)-1))</f>
      </c>
      <c r="G36" s="7" t="inlineStr">
        <is>
          <t xml:space="preserve">23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Formazione conclusa</t>
        </is>
      </c>
      <c r="C37" s="5" t="inlineStr">
        <is>
          <t xml:space="preserve">Erogazione</t>
        </is>
      </c>
      <c r="D37" s="8">
        <f>WORKDAY($J$3,115)</f>
      </c>
      <c r="E37" s="7">
        <v>0</v>
      </c>
      <c r="F37" s="12">
        <f>IF(OR(D37="",E37=""),"",WORKDAY(D37,MAX(E37,1)-1))</f>
      </c>
      <c r="G37" s="7" t="inlineStr">
        <is>
          <t xml:space="preserve">25, 29, 30, 31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Raccolta dei giustificativi di spesa</t>
        </is>
      </c>
      <c r="C38" s="5" t="inlineStr">
        <is>
          <t xml:space="preserve">Rendicontazione</t>
        </is>
      </c>
      <c r="D38" s="8">
        <f>WORKDAY($J$3,116)</f>
      </c>
      <c r="E38" s="7">
        <v>10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Costo del personale in formazione dalle ore di presenza</t>
        </is>
      </c>
      <c r="C39" s="5" t="inlineStr">
        <is>
          <t xml:space="preserve">Rendicontazione</t>
        </is>
      </c>
      <c r="D39" s="8">
        <f>WORKDAY($J$3,116)</f>
      </c>
      <c r="E39" s="7">
        <v>5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Attestati ai partecipanti che hanno raggiunto la frequenza minima</t>
        </is>
      </c>
      <c r="C40" s="5" t="inlineStr">
        <is>
          <t xml:space="preserve">Rendicontazione</t>
        </is>
      </c>
      <c r="D40" s="8">
        <f>WORKDAY($J$3,116)</f>
      </c>
      <c r="E40" s="7">
        <v>3</v>
      </c>
      <c r="F40" s="12">
        <f>IF(OR(D40="",E40=""),"",WORKDAY(D40,MAX(E40,1)-1))</f>
      </c>
      <c r="G40" s="7" t="inlineStr">
        <is>
          <t xml:space="preserve">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Rendiconto sulla piattaforma del fondo</t>
        </is>
      </c>
      <c r="C41" s="5" t="inlineStr">
        <is>
          <t xml:space="preserve">Rendicontazione</t>
        </is>
      </c>
      <c r="D41" s="8">
        <f>WORKDAY($J$3,126)</f>
      </c>
      <c r="E41" s="7">
        <v>8</v>
      </c>
      <c r="F41" s="12">
        <f>IF(OR(D41="",E41=""),"",WORKDAY(D41,MAX(E41,1)-1))</f>
      </c>
      <c r="G41" s="7" t="inlineStr">
        <is>
          <t xml:space="preserve">33, 34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Certificazione del rendiconto da parte di un revisore legale, dove il fondo la chiede</t>
        </is>
      </c>
      <c r="C42" s="5" t="inlineStr">
        <is>
          <t xml:space="preserve">Rendicontazione</t>
        </is>
      </c>
      <c r="D42" s="8">
        <f>WORKDAY($J$3,134)</f>
      </c>
      <c r="E42" s="7">
        <v>7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Invio del rendiconto al fondo</t>
        </is>
      </c>
      <c r="C43" s="5" t="inlineStr">
        <is>
          <t xml:space="preserve">Rendicontazione</t>
        </is>
      </c>
      <c r="D43" s="8">
        <f>WORKDAY($J$3,141)</f>
      </c>
      <c r="E43" s="7">
        <v>1</v>
      </c>
      <c r="F43" s="12">
        <f>IF(OR(D43="",E43=""),"",WORKDAY(D43,MAX(E43,1)-1))</f>
      </c>
      <c r="G43" s="7" t="inlineStr">
        <is>
          <t xml:space="preserve">37, 35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Rendiconto inviato</t>
        </is>
      </c>
      <c r="C44" s="5" t="inlineStr">
        <is>
          <t xml:space="preserve">Rendicontazione</t>
        </is>
      </c>
      <c r="D44" s="8">
        <f>WORKDAY($J$3,141)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Fascicolo del piano per i controlli</t>
        </is>
      </c>
      <c r="C45" s="5" t="inlineStr">
        <is>
          <t xml:space="preserve">Rendicontazione</t>
        </is>
      </c>
      <c r="D45" s="8">
        <f>WORKDAY($J$3,142)</f>
      </c>
      <c r="E45" s="7">
        <v>2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Verifica del rendiconto da parte del fondo</t>
        </is>
      </c>
      <c r="C46" s="5" t="inlineStr">
        <is>
          <t xml:space="preserve">Rendicontazione</t>
        </is>
      </c>
      <c r="D46" s="8">
        <f>WORKDAY($J$3,142)</f>
      </c>
      <c r="E46" s="7">
        <v>7</v>
      </c>
      <c r="F46" s="12">
        <f>IF(OR(D46="",E46=""),"",WORKDAY(D46,MAX(E46,1)-1))</f>
      </c>
      <c r="G46" s="7" t="inlineStr">
        <is>
          <t xml:space="preserve">39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Rendiconto approvato dal fondo</t>
        </is>
      </c>
      <c r="C47" s="5" t="inlineStr">
        <is>
          <t xml:space="preserve">Rendicontazione</t>
        </is>
      </c>
      <c r="D47" s="8">
        <f>WORKDAY($J$3,149)</f>
      </c>
      <c r="E47" s="7">
        <v>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2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</mergeCells>
  <conditionalFormatting sqref="L6:HT105">
    <cfRule type="expression" dxfId="6" priority="1" stopIfTrue="1">
      <formula>AND($H6="Sì",L$5=$F6)</formula>
    </cfRule>
  </conditionalFormatting>
  <conditionalFormatting sqref="L6:HT105">
    <cfRule type="expression" dxfId="7" priority="2" stopIfTrue="1">
      <formula>AND(AND($F6&lt;&gt;"",L$5&gt;=$D6,L$5&lt;=$F6),$F6&lt;TODAY(),N($I6)&lt;1)</formula>
    </cfRule>
  </conditionalFormatting>
  <conditionalFormatting sqref="L6:HT105">
    <cfRule type="expression" dxfId="8" priority="3" stopIfTrue="1">
      <formula>AND(AND($F6&lt;&gt;"",L$5&gt;=$D6,L$5&lt;=$F6),L$5&lt;$D6+($F6-$D6+1)*N($I6))</formula>
    </cfRule>
  </conditionalFormatting>
  <conditionalFormatting sqref="L6:HT105">
    <cfRule type="expression" dxfId="9" priority="4" stopIfTrue="1">
      <formula>AND($F6&lt;&gt;"",L$5&gt;=$D6,L$5&lt;=$F6)</formula>
    </cfRule>
  </conditionalFormatting>
  <conditionalFormatting sqref="L6:HT105">
    <cfRule type="expression" dxfId="10" priority="5" stopIfTrue="1">
      <formula>L$5=TODAY()</formula>
    </cfRule>
  </conditionalFormatting>
  <conditionalFormatting sqref="L6:HT105">
    <cfRule type="expression" dxfId="12" priority="6" stopIfTrue="1">
      <formula>WEEKDAY(L$5,2)&gt;5</formula>
    </cfRule>
  </conditionalFormatting>
  <conditionalFormatting sqref="L5:HT5">
    <cfRule type="expression" dxfId="11" priority="7" stopIfTrue="1">
      <formula>L5=TODAY()</formula>
    </cfRule>
  </conditionalFormatting>
  <conditionalFormatting sqref="L5:HT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Piano formativo finanziato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Risorse sul conto aziendale più basse del previsto</t>
        </is>
      </c>
      <c r="C6" s="6" t="inlineStr">
        <is>
          <t xml:space="preserve">Adesione recente, contributi non versati o piani già finanziati: il conto non copre il piano progettato.</t>
        </is>
      </c>
      <c r="D6" s="5" t="inlineStr">
        <is>
          <t xml:space="preserve">Risorse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Saldo letto prima di progettare; piano dimensionato sulle risorse vere; avvisi aperti valutati per la parte che manca.</t>
        </is>
      </c>
      <c r="L6" s="6" t="inlineStr">
        <is>
          <t xml:space="preserve">Adesione al fondo e risorse disponibili; Conto aziendale o avviso: da dove arrivano le risorse</t>
        </is>
      </c>
      <c r="M6" s="5" t="inlineStr">
        <is>
          <t xml:space="preserve">Identificato</t>
        </is>
      </c>
      <c r="N6" s="8">
        <f>WORKDAY(Piano!$J$3,4)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Accordo con le parti sociali in ritardo</t>
        </is>
      </c>
      <c r="C7" s="6" t="inlineStr">
        <is>
          <t xml:space="preserve">Senza rappresentanze interne l'accordo passa da quelle territoriali, e i tempi si allungano: la domanda non parte, o perde la scadenza dell'avviso.</t>
        </is>
      </c>
      <c r="D7" s="5" t="inlineStr">
        <is>
          <t xml:space="preserve">Parti sociali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Contatto con le rappresentanze appena le azioni sono abbozzate; piano spiegato in un incontro, non mandato per posta; margine di due settimane sulla scadenza dell'avviso.</t>
        </is>
      </c>
      <c r="L7" s="6" t="inlineStr">
        <is>
          <t xml:space="preserve">Piano presentato alle rappresentanze sindacali; Firma dell'accordo di condivisione</t>
        </is>
      </c>
      <c r="M7" s="5" t="inlineStr">
        <is>
          <t xml:space="preserve">Identificato</t>
        </is>
      </c>
      <c r="N7" s="8">
        <f>WORKDAY(Piano!$J$3,28)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Regime di aiuti sbagliato o tetto superato</t>
        </is>
      </c>
      <c r="C8" s="6" t="inlineStr">
        <is>
          <t xml:space="preserve">Formazione obbligatoria messa nell'esenzione dell'art. 31, o aiuti de minimis già ricevuti che sommati superano il tetto: il finanziamento si riduce o si revoca.</t>
        </is>
      </c>
      <c r="D8" s="5" t="inlineStr">
        <is>
          <t xml:space="preserve">Aiuti di Stato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Aiuti ricevuti letti nel Registro nazionale prima di scegliere il regime; azioni obbligatorie per legge separate e indicate.</t>
        </is>
      </c>
      <c r="L8" s="6" t="inlineStr">
        <is>
          <t xml:space="preserve">Regime di aiuti di Stato; Documenti e dichiarazioni dell'azienda</t>
        </is>
      </c>
      <c r="M8" s="5" t="inlineStr">
        <is>
          <t xml:space="preserve">Identificato</t>
        </is>
      </c>
      <c r="N8" s="8">
        <f>WORKDAY(Piano!$J$3,7)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Partecipanti sotto la frequenza minima</t>
        </is>
      </c>
      <c r="C9" s="6" t="inlineStr">
        <is>
          <t xml:space="preserve">Turni, ferie e urgenze tengono lontani dall'aula alcuni partecipanti: non contano come formati e la spesa riconosciuta scende.</t>
        </is>
      </c>
      <c r="D9" s="5" t="inlineStr">
        <is>
          <t xml:space="preserve">Partecipazione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Calendario fatto con i responsabili; presenze controllate a ogni lezione; recupero nelle edizioni successive, se il fondo lo ammette.</t>
        </is>
      </c>
      <c r="L9" s="6" t="inlineStr">
        <is>
          <t xml:space="preserve">Calendario delle edizioni con l'azienda; Tutoraggio e controllo delle presenze</t>
        </is>
      </c>
      <c r="M9" s="5" t="inlineStr">
        <is>
          <t xml:space="preserve">Identificato</t>
        </is>
      </c>
      <c r="N9" s="8">
        <f>WORKDAY(Piano!$J$3,80)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Lezione svolta senza calendario comunicato</t>
        </is>
      </c>
      <c r="C10" s="6" t="inlineStr">
        <is>
          <t xml:space="preserve">Una data spostata all'ultimo e non aggiornata sulla piattaforma: in caso di controllo la lezione non c'è, e le sue ore non si riconoscono.</t>
        </is>
      </c>
      <c r="D10" s="5" t="inlineStr">
        <is>
          <t xml:space="preserve">Gestione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Una persona sola aggiorna la piattaforma; nessuna variazione accettata senza la conferma che è caricata.</t>
        </is>
      </c>
      <c r="L10" s="6" t="inlineStr">
        <is>
          <t xml:space="preserve">Avvio del piano e calendari sulla piattaforma; Variazioni di date, sedi e docenti comunicate al fondo</t>
        </is>
      </c>
      <c r="M10" s="5" t="inlineStr">
        <is>
          <t xml:space="preserve">Identificato</t>
        </is>
      </c>
      <c r="N10" s="8">
        <f>WORKDAY(Piano!$J$3,70)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Giustificativi incompleti in rendicontazione</t>
        </is>
      </c>
      <c r="C11" s="6" t="inlineStr">
        <is>
          <t xml:space="preserve">Fatture dei docenti senza riferimento al piano, pagamenti in contanti, registri con firme mancanti: voci tagliate dal fondo.</t>
        </is>
      </c>
      <c r="D11" s="5" t="inlineStr">
        <is>
          <t xml:space="preserve">Rendicontazione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Regole su fatture e pagamenti date ai docenti all'incarico; registri controllati a ogni fine edizione, non alla fine del piano.</t>
        </is>
      </c>
      <c r="L11" s="6" t="inlineStr">
        <is>
          <t xml:space="preserve">Registri didattici e fogli firma pronti per ogni edizione; Raccolta dei giustificativi di spesa</t>
        </is>
      </c>
      <c r="M11" s="5" t="inlineStr">
        <is>
          <t xml:space="preserve">Identificato</t>
        </is>
      </c>
      <c r="N11" s="8">
        <f>WORKDAY(Piano!$J$3,116)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Partecipanti che lasciano l'azienda durante il piano</t>
        </is>
      </c>
      <c r="C12" s="6" t="inlineStr">
        <is>
          <t xml:space="preserve">Dimissioni o fine dei contratti a termine riducono il numero dei formati.</t>
        </is>
      </c>
      <c r="D12" s="5" t="inlineStr">
        <is>
          <t xml:space="preserve">Partecipazione</t>
        </is>
      </c>
      <c r="E12" s="5"/>
      <c r="F12" s="7">
        <v>3</v>
      </c>
      <c r="G12" s="7">
        <v>2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Accettare</t>
        </is>
      </c>
      <c r="K12" s="6" t="inlineStr">
        <is>
          <t xml:space="preserve">Sostituzioni comunicate al fondo nei modi che ammette; nei gruppi qualche posto in più di quelli minimi.</t>
        </is>
      </c>
      <c r="L12" s="6" t="inlineStr">
        <is>
          <t xml:space="preserve">Partecipanti per azione formativa; Variazioni di date, sedi e docenti comunicate al fondo</t>
        </is>
      </c>
      <c r="M12" s="5" t="inlineStr">
        <is>
          <t xml:space="preserve">Identificato</t>
        </is>
      </c>
      <c r="N12" s="8">
        <f>WORKDAY(Piano!$J$3,90)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Piano formativo finanziato: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piano finanziato da un fondo interprofessionale: fabbisogni, regime di aiuti, accordo con le parti sociali, domanda, registri d'aula e rendiconto.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HYPERLINK("https://keenhour.com/modelli/formazione-finanziata","Il modello «Piano formativo finanziato» nella galleria")</f>
      </c>
    </row>
    <row r="20">
      <c r="B20" s="29">
        <f>HYPERLINK("https://keenhour.com/modelli/formazione-finanziata/usa","Usa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Piano formativo finanziato</dc:title>
  <dc:creator>KeenHour</dc:creator>
  <dc:language>it-IT</dc:language>
</cp:coreProperties>
</file>