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</cols>
  <sheetData>
    <row r="1" ht="34" customHeight="1"/>
    <row r="2" ht="28" customHeight="1">
      <c r="A2" s="1" t="inlineStr">
        <is>
          <t xml:space="preserve">Impianto fotovoltaico aziendale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Fotovoltaico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</row>
    <row r="6">
      <c r="A6" s="11">
        <f>IF(B6="","",ROW()-5)</f>
      </c>
      <c r="B6" s="6" t="inlineStr">
        <is>
          <t xml:space="preserve">Incarico per lo studio dell'impianto</t>
        </is>
      </c>
      <c r="C6" s="5" t="inlineStr">
        <is>
          <t xml:space="preserve">Sopralluogo e dimensionamento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Analisi dei consumi orari</t>
        </is>
      </c>
      <c r="C7" s="5" t="inlineStr">
        <is>
          <t xml:space="preserve">Sopralluogo e dimensionamento</t>
        </is>
      </c>
      <c r="D7" s="8">
        <f>WORKDAY($J$3,1)</f>
      </c>
      <c r="E7" s="7">
        <v>5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Sopralluogo in copertura</t>
        </is>
      </c>
      <c r="C8" s="5" t="inlineStr">
        <is>
          <t xml:space="preserve">Sopralluogo e dimensionamento</t>
        </is>
      </c>
      <c r="D8" s="8">
        <f>WORKDAY($J$3,1)</f>
      </c>
      <c r="E8" s="7">
        <v>2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Verifica del manto: amianto e stato di conservazione</t>
        </is>
      </c>
      <c r="C9" s="5" t="inlineStr">
        <is>
          <t xml:space="preserve">Sopralluogo e dimensionamento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Verifica strutturale della copertura per i nuovi carichi</t>
        </is>
      </c>
      <c r="C10" s="5" t="inlineStr">
        <is>
          <t xml:space="preserve">Sopralluogo e dimensionamento</t>
        </is>
      </c>
      <c r="D10" s="8">
        <f>WORKDAY($J$3,4)</f>
      </c>
      <c r="E10" s="7">
        <v>7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Dimensionamento: potenza, producibilità, autoconsumo, accumulo</t>
        </is>
      </c>
      <c r="C11" s="5" t="inlineStr">
        <is>
          <t xml:space="preserve">Sopralluogo e dimensionamento</t>
        </is>
      </c>
      <c r="D11" s="8">
        <f>WORKDAY($J$3,6)</f>
      </c>
      <c r="E11" s="7">
        <v>5</v>
      </c>
      <c r="F11" s="12">
        <f>IF(OR(D11="",E11=""),"",WORKDAY(D11,MAX(E11,1)-1))</f>
      </c>
      <c r="G11" s="7" t="inlineStr">
        <is>
          <t xml:space="preserve">2, 3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Offerta tecnica ed economica con il piano finanziario</t>
        </is>
      </c>
      <c r="C12" s="5" t="inlineStr">
        <is>
          <t xml:space="preserve">Sopralluogo e dimensionamento</t>
        </is>
      </c>
      <c r="D12" s="8">
        <f>WORKDAY($J$3,11)</f>
      </c>
      <c r="E12" s="7">
        <v>3</v>
      </c>
      <c r="F12" s="12">
        <f>IF(OR(D12="",E12=""),"",WORKDAY(D12,MAX(E12,1)-1))</f>
      </c>
      <c r="G12" s="7" t="inlineStr">
        <is>
          <t xml:space="preserve">6, 5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Contratto di fornitura e posa firmato</t>
        </is>
      </c>
      <c r="C13" s="5" t="inlineStr">
        <is>
          <t xml:space="preserve">Sopralluogo e dimensionamento</t>
        </is>
      </c>
      <c r="D13" s="8">
        <f>WORKDAY($J$3,14)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Domanda di connessione sul portale del distributore</t>
        </is>
      </c>
      <c r="C14" s="5" t="inlineStr">
        <is>
          <t xml:space="preserve">Progetto e connessione</t>
        </is>
      </c>
      <c r="D14" s="8">
        <f>WORKDAY($J$3,15)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Preventivo di connessione del distributore</t>
        </is>
      </c>
      <c r="C15" s="5" t="inlineStr">
        <is>
          <t xml:space="preserve">Progetto e connessione</t>
        </is>
      </c>
      <c r="D15" s="8">
        <f>WORKDAY($J$3,17)</f>
      </c>
      <c r="E15" s="7">
        <v>20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Accettazione e pagamento del preventivo di connessione</t>
        </is>
      </c>
      <c r="C16" s="5" t="inlineStr">
        <is>
          <t xml:space="preserve">Progetto e connessione</t>
        </is>
      </c>
      <c r="D16" s="8">
        <f>WORKDAY($J$3,37)</f>
      </c>
      <c r="E16" s="7">
        <v>2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Progetto elettrico: stringhe, inverter, quadri, protezioni</t>
        </is>
      </c>
      <c r="C17" s="5" t="inlineStr">
        <is>
          <t xml:space="preserve">Progetto e connessione</t>
        </is>
      </c>
      <c r="D17" s="8">
        <f>WORKDAY($J$3,15)</f>
      </c>
      <c r="E17" s="7">
        <v>10</v>
      </c>
      <c r="F17" s="12">
        <f>IF(OR(D17="",E17=""),"",WORKDAY(D17,MAX(E17,1)-1))</f>
      </c>
      <c r="G17" s="7" t="inlineStr">
        <is>
          <t xml:space="preserve">8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Protezione di interfaccia e schema di connessione</t>
        </is>
      </c>
      <c r="C18" s="5" t="inlineStr">
        <is>
          <t xml:space="preserve">Progetto e connessione</t>
        </is>
      </c>
      <c r="D18" s="8">
        <f>WORKDAY($J$3,25)</f>
      </c>
      <c r="E18" s="7">
        <v>3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Valutazione antincendio dell'impianto in copertura</t>
        </is>
      </c>
      <c r="C19" s="5" t="inlineStr">
        <is>
          <t xml:space="preserve">Progetto e connessione</t>
        </is>
      </c>
      <c r="D19" s="8">
        <f>WORKDAY($J$3,25)</f>
      </c>
      <c r="E19" s="7">
        <v>3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Disposizione dei moduli e strutture di sostegno</t>
        </is>
      </c>
      <c r="C20" s="5" t="inlineStr">
        <is>
          <t xml:space="preserve">Progetto e connessione</t>
        </is>
      </c>
      <c r="D20" s="8">
        <f>WORKDAY($J$3,25)</f>
      </c>
      <c r="E20" s="7">
        <v>6</v>
      </c>
      <c r="F20" s="12">
        <f>IF(OR(D20="",E20=""),"",WORKDAY(D20,MAX(E20,1)-1))</f>
      </c>
      <c r="G20" s="7" t="inlineStr">
        <is>
          <t xml:space="preserve">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Progetto esecutivo pronto</t>
        </is>
      </c>
      <c r="C21" s="5" t="inlineStr">
        <is>
          <t xml:space="preserve">Progetto e connessione</t>
        </is>
      </c>
      <c r="D21" s="8">
        <f>WORKDAY($J$3,31)</f>
      </c>
      <c r="E21" s="7">
        <v>0</v>
      </c>
      <c r="F21" s="12">
        <f>IF(OR(D21="",E21=""),"",WORKDAY(D21,MAX(E21,1)-1))</f>
      </c>
      <c r="G21" s="7" t="inlineStr">
        <is>
          <t xml:space="preserve">13, 14, 15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Titolo edilizio per l'impianto in copertura</t>
        </is>
      </c>
      <c r="C22" s="5" t="inlineStr">
        <is>
          <t xml:space="preserve">Autorizzazioni</t>
        </is>
      </c>
      <c r="D22" s="8">
        <f>WORKDAY($J$3,32)</f>
      </c>
      <c r="E22" s="7">
        <v>3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Il titolo diventa efficace</t>
        </is>
      </c>
      <c r="C23" s="5" t="inlineStr">
        <is>
          <t xml:space="preserve">Autorizzazioni</t>
        </is>
      </c>
      <c r="D23" s="8">
        <f>WORKDAY($J$3,35)</f>
      </c>
      <c r="E23" s="7">
        <v>20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Aggiornamento della pratica antincendio, se l'attività è soggetta</t>
        </is>
      </c>
      <c r="C24" s="5" t="inlineStr">
        <is>
          <t xml:space="preserve">Autorizzazioni</t>
        </is>
      </c>
      <c r="D24" s="8">
        <f>WORKDAY($J$3,32)</f>
      </c>
      <c r="E24" s="7">
        <v>3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Autorizzazioni e connessione accettate</t>
        </is>
      </c>
      <c r="C25" s="5" t="inlineStr">
        <is>
          <t xml:space="preserve">Autorizzazioni</t>
        </is>
      </c>
      <c r="D25" s="8">
        <f>WORKDAY($J$3,54)</f>
      </c>
      <c r="E25" s="7">
        <v>0</v>
      </c>
      <c r="F25" s="12">
        <f>IF(OR(D25="",E25=""),"",WORKDAY(D25,MAX(E25,1)-1))</f>
      </c>
      <c r="G25" s="7" t="inlineStr">
        <is>
          <t xml:space="preserve">18, 11, 19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Ordine di moduli, inverter e strutture</t>
        </is>
      </c>
      <c r="C26" s="5" t="inlineStr">
        <is>
          <t xml:space="preserve">Realizzazione</t>
        </is>
      </c>
      <c r="D26" s="8">
        <f>WORKDAY($J$3,32)</f>
      </c>
      <c r="E26" s="7">
        <v>2</v>
      </c>
      <c r="F26" s="12">
        <f>IF(OR(D26="",E26=""),"",WORKDAY(D26,MAX(E26,1)-1))</f>
      </c>
      <c r="G26" s="7" t="inlineStr">
        <is>
          <t xml:space="preserve">16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Consegna dei materiali in cantiere</t>
        </is>
      </c>
      <c r="C27" s="5" t="inlineStr">
        <is>
          <t xml:space="preserve">Realizzazione</t>
        </is>
      </c>
      <c r="D27" s="8">
        <f>WORKDAY($J$3,34)</f>
      </c>
      <c r="E27" s="7">
        <v>25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Piano operativo di sicurezza e protezioni per i lavori in quota</t>
        </is>
      </c>
      <c r="C28" s="5" t="inlineStr">
        <is>
          <t xml:space="preserve">Realizzazione</t>
        </is>
      </c>
      <c r="D28" s="8">
        <f>WORKDAY($J$3,32)</f>
      </c>
      <c r="E28" s="7">
        <v>5</v>
      </c>
      <c r="F28" s="12">
        <f>IF(OR(D28="",E28=""),"",WORKDAY(D28,MAX(E28,1)-1))</f>
      </c>
      <c r="G28" s="7" t="inlineStr">
        <is>
          <t xml:space="preserve">16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Montaggio delle strutture di sostegno</t>
        </is>
      </c>
      <c r="C29" s="5" t="inlineStr">
        <is>
          <t xml:space="preserve">Realizzazione</t>
        </is>
      </c>
      <c r="D29" s="8">
        <f>WORKDAY($J$3,59)</f>
      </c>
      <c r="E29" s="7">
        <v>8</v>
      </c>
      <c r="F29" s="12">
        <f>IF(OR(D29="",E29=""),"",WORKDAY(D29,MAX(E29,1)-1))</f>
      </c>
      <c r="G29" s="7" t="inlineStr">
        <is>
          <t xml:space="preserve">22, 20, 23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Posa dei moduli</t>
        </is>
      </c>
      <c r="C30" s="5" t="inlineStr">
        <is>
          <t xml:space="preserve">Realizzazione</t>
        </is>
      </c>
      <c r="D30" s="8">
        <f>WORKDAY($J$3,67)</f>
      </c>
      <c r="E30" s="7">
        <v>8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Cablaggi in corrente continua e passerelle</t>
        </is>
      </c>
      <c r="C31" s="5" t="inlineStr">
        <is>
          <t xml:space="preserve">Realizzazione</t>
        </is>
      </c>
      <c r="D31" s="8">
        <f>WORKDAY($J$3,70)</f>
      </c>
      <c r="E31" s="7">
        <v>9</v>
      </c>
      <c r="F31" s="12">
        <f>IF(OR(D31="",E31=""),"",WORKDAY(D31,MAX(E31,1)-1))</f>
      </c>
      <c r="G31" s="7" t="inlineStr">
        <is>
          <t xml:space="preserve">24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Inverter, quadri e collegamento al quadro generale</t>
        </is>
      </c>
      <c r="C32" s="5" t="inlineStr">
        <is>
          <t xml:space="preserve">Realizzazione</t>
        </is>
      </c>
      <c r="D32" s="8">
        <f>WORKDAY($J$3,75)</f>
      </c>
      <c r="E32" s="7">
        <v>6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Montaggio finito</t>
        </is>
      </c>
      <c r="C33" s="5" t="inlineStr">
        <is>
          <t xml:space="preserve">Realizzazione</t>
        </is>
      </c>
      <c r="D33" s="8">
        <f>WORKDAY($J$3,81)</f>
      </c>
      <c r="E33" s="7">
        <v>0</v>
      </c>
      <c r="F33" s="12">
        <f>IF(OR(D33="",E33=""),"",WORKDAY(D33,MAX(E33,1)-1))</f>
      </c>
      <c r="G33" s="7" t="inlineStr">
        <is>
          <t xml:space="preserve">27, 26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Verifiche iniziali dell'impianto</t>
        </is>
      </c>
      <c r="C34" s="5" t="inlineStr">
        <is>
          <t xml:space="preserve">Collaudo ed esercizio</t>
        </is>
      </c>
      <c r="D34" s="8">
        <f>WORKDAY($J$3,82)</f>
      </c>
      <c r="E34" s="7">
        <v>3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Dichiarazione di conformità e documenti per il distributore</t>
        </is>
      </c>
      <c r="C35" s="5" t="inlineStr">
        <is>
          <t xml:space="preserve">Collaudo ed esercizio</t>
        </is>
      </c>
      <c r="D35" s="8">
        <f>WORKDAY($J$3,85)</f>
      </c>
      <c r="E35" s="7">
        <v>2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Regolamento di esercizio e registrazione dell'impianto</t>
        </is>
      </c>
      <c r="C36" s="5" t="inlineStr">
        <is>
          <t xml:space="preserve">Collaudo ed esercizio</t>
        </is>
      </c>
      <c r="D36" s="8">
        <f>WORKDAY($J$3,85)</f>
      </c>
      <c r="E36" s="7">
        <v>3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Lavori del distributore e allacciamento</t>
        </is>
      </c>
      <c r="C37" s="5" t="inlineStr">
        <is>
          <t xml:space="preserve">Collaudo ed esercizio</t>
        </is>
      </c>
      <c r="D37" s="8">
        <f>WORKDAY($J$3,88)</f>
      </c>
      <c r="E37" s="7">
        <v>20</v>
      </c>
      <c r="F37" s="12">
        <f>IF(OR(D37="",E37=""),"",WORKDAY(D37,MAX(E37,1)-1))</f>
      </c>
      <c r="G37" s="7" t="inlineStr">
        <is>
          <t xml:space="preserve">30, 31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Attivazione e primo parallelo con la rete</t>
        </is>
      </c>
      <c r="C38" s="5" t="inlineStr">
        <is>
          <t xml:space="preserve">Collaudo ed esercizio</t>
        </is>
      </c>
      <c r="D38" s="8">
        <f>WORKDAY($J$3,107)</f>
      </c>
      <c r="E38" s="7">
        <v>0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Convenzioni con il GSE scelte dal cliente</t>
        </is>
      </c>
      <c r="C39" s="5" t="inlineStr">
        <is>
          <t xml:space="preserve">Collaudo ed esercizio</t>
        </is>
      </c>
      <c r="D39" s="8">
        <f>WORKDAY($J$3,108)</f>
      </c>
      <c r="E39" s="7">
        <v>5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Documenti e monitoraggio consegnati al cliente</t>
        </is>
      </c>
      <c r="C40" s="5" t="inlineStr">
        <is>
          <t xml:space="preserve">Collaudo ed esercizio</t>
        </is>
      </c>
      <c r="D40" s="8">
        <f>WORKDAY($J$3,108)</f>
      </c>
      <c r="E40" s="7">
        <v>2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Piano di manutenzione e verifiche periodiche</t>
        </is>
      </c>
      <c r="C41" s="5" t="inlineStr">
        <is>
          <t xml:space="preserve">Collaudo ed esercizio</t>
        </is>
      </c>
      <c r="D41" s="8">
        <f>WORKDAY($J$3,110)</f>
      </c>
      <c r="E41" s="7">
        <v>2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Impianto in esercizio</t>
        </is>
      </c>
      <c r="C42" s="5" t="inlineStr">
        <is>
          <t xml:space="preserve">Collaudo ed esercizio</t>
        </is>
      </c>
      <c r="D42" s="8">
        <f>WORKDAY($J$3,112)</f>
      </c>
      <c r="E42" s="7">
        <v>0</v>
      </c>
      <c r="F42" s="12">
        <f>IF(OR(D42="",E42=""),"",WORKDAY(D42,MAX(E42,1)-1))</f>
      </c>
      <c r="G42" s="7" t="inlineStr">
        <is>
          <t xml:space="preserve">34, 36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5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</mergeCells>
  <conditionalFormatting sqref="L6:FW105">
    <cfRule type="expression" dxfId="6" priority="1" stopIfTrue="1">
      <formula>AND($H6="Sì",L$5=$F6)</formula>
    </cfRule>
  </conditionalFormatting>
  <conditionalFormatting sqref="L6:FW105">
    <cfRule type="expression" dxfId="7" priority="2" stopIfTrue="1">
      <formula>AND(AND($F6&lt;&gt;"",L$5&gt;=$D6,L$5&lt;=$F6),$F6&lt;TODAY(),N($I6)&lt;1)</formula>
    </cfRule>
  </conditionalFormatting>
  <conditionalFormatting sqref="L6:FW105">
    <cfRule type="expression" dxfId="8" priority="3" stopIfTrue="1">
      <formula>AND(AND($F6&lt;&gt;"",L$5&gt;=$D6,L$5&lt;=$F6),L$5&lt;$D6+($F6-$D6+1)*N($I6))</formula>
    </cfRule>
  </conditionalFormatting>
  <conditionalFormatting sqref="L6:FW105">
    <cfRule type="expression" dxfId="9" priority="4" stopIfTrue="1">
      <formula>AND($F6&lt;&gt;"",L$5&gt;=$D6,L$5&lt;=$F6)</formula>
    </cfRule>
  </conditionalFormatting>
  <conditionalFormatting sqref="L6:FW105">
    <cfRule type="expression" dxfId="10" priority="5" stopIfTrue="1">
      <formula>L$5=TODAY()</formula>
    </cfRule>
  </conditionalFormatting>
  <conditionalFormatting sqref="L6:FW105">
    <cfRule type="expression" dxfId="12" priority="6" stopIfTrue="1">
      <formula>WEEKDAY(L$5,2)&gt;5</formula>
    </cfRule>
  </conditionalFormatting>
  <conditionalFormatting sqref="L5:FW5">
    <cfRule type="expression" dxfId="11" priority="7" stopIfTrue="1">
      <formula>L5=TODAY()</formula>
    </cfRule>
  </conditionalFormatting>
  <conditionalFormatting sqref="L5:FW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Fotovoltaico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Copertura con amianto o che non regge i carichi</t>
        </is>
      </c>
      <c r="C6" s="6" t="inlineStr">
        <is>
          <t xml:space="preserve">La bonifica o il rinforzo della copertura spostano tempi e costi prima ancora di cominciare.</t>
        </is>
      </c>
      <c r="D6" s="5" t="inlineStr">
        <is>
          <t xml:space="preserve">Copertura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Verifica del manto e della portata prima dell'offerta definitiva; se servono bonifica o rinforzo, fanno parte del contratto con il loro prezzo.</t>
        </is>
      </c>
      <c r="L6" s="6" t="inlineStr">
        <is>
          <t xml:space="preserve">Verifica del manto: amianto e stato di conservazione; Verifica strutturale della copertura per i nuovi carichi</t>
        </is>
      </c>
      <c r="M6" s="5" t="inlineStr">
        <is>
          <t xml:space="preserve">Identificato</t>
        </is>
      </c>
      <c r="N6" s="8">
        <f>WORKDAY(Piano!$J$3,5)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Connessione lunga o costosa</t>
        </is>
      </c>
      <c r="C7" s="6" t="inlineStr">
        <is>
          <t xml:space="preserve">Il distributore prevede lavori sulla rete, o una soluzione in media tensione che l'azienda non aveva messo in conto.</t>
        </is>
      </c>
      <c r="D7" s="5" t="inlineStr">
        <is>
          <t xml:space="preserve">Distributore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Domanda di connessione subito dopo il contratto; potenza in immissione scelta con il cliente guardando ai costi di connessione.</t>
        </is>
      </c>
      <c r="L7" s="6" t="inlineStr">
        <is>
          <t xml:space="preserve">Domanda di connessione sul portale del distributore; Preventivo di connessione del distributore</t>
        </is>
      </c>
      <c r="M7" s="5" t="inlineStr">
        <is>
          <t xml:space="preserve">Identificato</t>
        </is>
      </c>
      <c r="N7" s="8">
        <f>WORKDAY(Piano!$J$3,30)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Moduli o inverter consegnati in ritardo</t>
        </is>
      </c>
      <c r="C8" s="6" t="inlineStr">
        <is>
          <t xml:space="preserve">Tempi dei fornitori e disponibilità dei modelli scelti spostano il montaggio.</t>
        </is>
      </c>
      <c r="D8" s="5" t="inlineStr">
        <is>
          <t xml:space="preserve">Fornitori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Ordini appena il progetto è pronto; un modello alternativo già verificato nel progetto elettrico.</t>
        </is>
      </c>
      <c r="L8" s="6" t="inlineStr">
        <is>
          <t xml:space="preserve">Ordine di moduli, inverter e strutture; Consegna dei materiali in cantiere</t>
        </is>
      </c>
      <c r="M8" s="5" t="inlineStr">
        <is>
          <t xml:space="preserve">Identificato</t>
        </is>
      </c>
      <c r="N8" s="8">
        <f>WORKDAY(Piano!$J$3,40)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Vincoli non previsti sull'edificio</t>
        </is>
      </c>
      <c r="C9" s="6" t="inlineStr">
        <is>
          <t xml:space="preserve">Un vincolo paesaggistico o una regola del Comune richiedono un'autorizzazione con tempi lunghi.</t>
        </is>
      </c>
      <c r="D9" s="5" t="inlineStr">
        <is>
          <t xml:space="preserve">Comune</t>
        </is>
      </c>
      <c r="E9" s="5"/>
      <c r="F9" s="7">
        <v>2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Verifica dei vincoli nel sopralluogo; se ci sono, la loro autorizzazione entra nel piano prima della firma del contratto.</t>
        </is>
      </c>
      <c r="L9" s="6" t="inlineStr">
        <is>
          <t xml:space="preserve">Titolo edilizio per l'impianto in copertura</t>
        </is>
      </c>
      <c r="M9" s="5" t="inlineStr">
        <is>
          <t xml:space="preserve">Identificato</t>
        </is>
      </c>
      <c r="N9" s="8">
        <f>WORKDAY(Piano!$J$3,20)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Infortunio nei lavori in quota</t>
        </is>
      </c>
      <c r="C10" s="6" t="inlineStr">
        <is>
          <t xml:space="preserve">Cadute dalla copertura o attraverso i lucernari sono il rischio più grave del cantiere.</t>
        </is>
      </c>
      <c r="D10" s="5" t="inlineStr">
        <is>
          <t xml:space="preserve">Sicurezza</t>
        </is>
      </c>
      <c r="E10" s="5"/>
      <c r="F10" s="7">
        <v>2</v>
      </c>
      <c r="G10" s="7">
        <v>5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Linee vita e protezioni dei lucernari prima del montaggio; addestramento del personale; verifica giornaliera del capo squadra.</t>
        </is>
      </c>
      <c r="L10" s="6" t="inlineStr">
        <is>
          <t xml:space="preserve">Piano operativo di sicurezza e protezioni per i lavori in quota; Montaggio delle strutture di sostegno</t>
        </is>
      </c>
      <c r="M10" s="5" t="inlineStr">
        <is>
          <t xml:space="preserve">Identificato</t>
        </is>
      </c>
      <c r="N10" s="8">
        <f>WORKDAY(Piano!$J$3,59)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Produzione sotto le attese</t>
        </is>
      </c>
      <c r="C11" s="6" t="inlineStr">
        <is>
          <t xml:space="preserve">Ombre non viste, dati di irraggiamento ottimistici o perdite sottostimate: il ritorno promesso al cliente non arriva.</t>
        </is>
      </c>
      <c r="D11" s="5" t="inlineStr">
        <is>
          <t xml:space="preserve">Prestazioni</t>
        </is>
      </c>
      <c r="E11" s="5"/>
      <c r="F11" s="7">
        <v>2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Producibilità calcolata con dati storici del sito e perdite prudenti; ombre rilevate in copertura, non solo dalle immagini aeree.</t>
        </is>
      </c>
      <c r="L11" s="6" t="inlineStr">
        <is>
          <t xml:space="preserve">Dimensionamento: potenza, producibilità, autoconsumo, accumulo</t>
        </is>
      </c>
      <c r="M11" s="5" t="inlineStr">
        <is>
          <t xml:space="preserve">Identificato</t>
        </is>
      </c>
      <c r="N11" s="8">
        <f>WORKDAY(Piano!$J$3,12)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Impianto fotovoltaico aziendale: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fotovoltaico sul tetto di un capannone: consumi e copertura, progetto, connessione con il distributore, titolo edilizio, montaggio, collaudo ed esercizio.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HYPERLINK("https://keenhour.com/modelli/impianto-fotovoltaico","Il modello «Impianto fotovoltaico aziendale» nella galleria")</f>
      </c>
    </row>
    <row r="20">
      <c r="B20" s="29">
        <f>HYPERLINK("https://keenhour.com/modelli/impianto-fotovoltaico/usa","Usa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Impianto fotovoltaico aziendale</dc:title>
  <dc:creator>KeenHour</dc:creator>
  <dc:language>it-IT</dc:language>
</cp:coreProperties>
</file>