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</cols>
  <sheetData>
    <row r="1" ht="34" customHeight="1"/>
    <row r="2" ht="28" customHeight="1">
      <c r="A2" s="1" t="inlineStr">
        <is>
          <t xml:space="preserve">Progetto d'interni di un negozio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Negozio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</row>
    <row r="6">
      <c r="A6" s="11">
        <f>IF(B6="","",ROW()-5)</f>
      </c>
      <c r="B6" s="6" t="inlineStr">
        <is>
          <t xml:space="preserve">Incarico firmato e data di apertura fissata</t>
        </is>
      </c>
      <c r="C6" s="5" t="inlineStr">
        <is>
          <t xml:space="preserve">Brief e rilievo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Brief con il committente: marchio, prodotto e clienti</t>
        </is>
      </c>
      <c r="C7" s="5" t="inlineStr">
        <is>
          <t xml:space="preserve">Brief e rilievo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 manuale del marchio e del regolamento del centro, se c'è</t>
        </is>
      </c>
      <c r="C8" s="5" t="inlineStr">
        <is>
          <t xml:space="preserve">Brief e rilievo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Rilievo del locale e degli impianti</t>
        </is>
      </c>
      <c r="C9" s="5" t="inlineStr">
        <is>
          <t xml:space="preserve">Brief e rilievo</t>
        </is>
      </c>
      <c r="D9" s="8">
        <f>WORKDAY($J$3,2)</f>
      </c>
      <c r="E9" s="7">
        <v>2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Verifica di destinazione d'uso, agibilità e categoria catastale</t>
        </is>
      </c>
      <c r="C10" s="5" t="inlineStr">
        <is>
          <t xml:space="preserve">Brief e rilievo</t>
        </is>
      </c>
      <c r="D10" s="8">
        <f>WORKDAY($J$3,4)</f>
      </c>
      <c r="E10" s="7">
        <v>2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Restituzione dello stato di fatto</t>
        </is>
      </c>
      <c r="C11" s="5" t="inlineStr">
        <is>
          <t xml:space="preserve">Brief e rilievo</t>
        </is>
      </c>
      <c r="D11" s="8">
        <f>WORKDAY($J$3,4)</f>
      </c>
      <c r="E11" s="7">
        <v>3</v>
      </c>
      <c r="F11" s="12">
        <f>IF(OR(D11="",E11=""),"",WORKDAY(D11,MAX(E11,1)-1))</f>
      </c>
      <c r="G11" s="7" t="inlineStr">
        <is>
          <t xml:space="preserve">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Percorso del cliente e zone del negozio</t>
        </is>
      </c>
      <c r="C12" s="5" t="inlineStr">
        <is>
          <t xml:space="preserve">Concept e layout</t>
        </is>
      </c>
      <c r="D12" s="8">
        <f>WORKDAY($J$3,7)</f>
      </c>
      <c r="E12" s="7">
        <v>3</v>
      </c>
      <c r="F12" s="12">
        <f>IF(OR(D12="",E12=""),"",WORKDAY(D12,MAX(E12,1)-1))</f>
      </c>
      <c r="G12" s="7" t="inlineStr">
        <is>
          <t xml:space="preserve">6, 3, 5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Due layout espositivi con la capienza dei prodotti</t>
        </is>
      </c>
      <c r="C13" s="5" t="inlineStr">
        <is>
          <t xml:space="preserve">Concept e layout</t>
        </is>
      </c>
      <c r="D13" s="8">
        <f>WORKDAY($J$3,10)</f>
      </c>
      <c r="E13" s="7">
        <v>5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Moodboard di materiali, colori e luci</t>
        </is>
      </c>
      <c r="C14" s="5" t="inlineStr">
        <is>
          <t xml:space="preserve">Concept e layout</t>
        </is>
      </c>
      <c r="D14" s="8">
        <f>WORKDAY($J$3,10)</f>
      </c>
      <c r="E14" s="7">
        <v>3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Presentazione del concept al committente</t>
        </is>
      </c>
      <c r="C15" s="5" t="inlineStr">
        <is>
          <t xml:space="preserve">Concept e layout</t>
        </is>
      </c>
      <c r="D15" s="8">
        <f>WORKDAY($J$3,15)</f>
      </c>
      <c r="E15" s="7">
        <v>1</v>
      </c>
      <c r="F15" s="12">
        <f>IF(OR(D15="",E15=""),"",WORKDAY(D15,MAX(E15,1)-1))</f>
      </c>
      <c r="G15" s="7" t="inlineStr">
        <is>
          <t xml:space="preserve">8, 9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Revisione del layout scelto</t>
        </is>
      </c>
      <c r="C16" s="5" t="inlineStr">
        <is>
          <t xml:space="preserve">Concept e layout</t>
        </is>
      </c>
      <c r="D16" s="8">
        <f>WORKDAY($J$3,16)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Concept approvato dal committente</t>
        </is>
      </c>
      <c r="C17" s="5" t="inlineStr">
        <is>
          <t xml:space="preserve">Concept e layout</t>
        </is>
      </c>
      <c r="D17" s="8">
        <f>WORKDAY($J$3,19)</f>
      </c>
      <c r="E17" s="7">
        <v>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Disegni esecutivi degli arredi su misura</t>
        </is>
      </c>
      <c r="C18" s="5" t="inlineStr">
        <is>
          <t xml:space="preserve">Progetto esecutivo</t>
        </is>
      </c>
      <c r="D18" s="8">
        <f>WORKDAY($J$3,20)</f>
      </c>
      <c r="E18" s="7">
        <v>10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Espositori a parete e isole centrali</t>
        </is>
      </c>
      <c r="C19" s="5" t="inlineStr">
        <is>
          <t xml:space="preserve">Progetto esecutivo</t>
        </is>
      </c>
      <c r="D19" s="8">
        <f>WORKDAY($J$3,20)</f>
      </c>
      <c r="E19" s="7">
        <v>6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Banco cassa con spazio per imballi e terminali</t>
        </is>
      </c>
      <c r="C20" s="5" t="inlineStr">
        <is>
          <t xml:space="preserve">Progetto esecutivo</t>
        </is>
      </c>
      <c r="D20" s="8">
        <f>WORKDAY($J$3,20)</f>
      </c>
      <c r="E20" s="7">
        <v>4</v>
      </c>
      <c r="F20" s="12">
        <f>IF(OR(D20="",E20=""),"",WORKDAY(D20,MAX(E20,1)-1))</f>
      </c>
      <c r="G20" s="7" t="inlineStr">
        <is>
          <t xml:space="preserve">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Camerini, magazzino e spogliatoio del personale</t>
        </is>
      </c>
      <c r="C21" s="5" t="inlineStr">
        <is>
          <t xml:space="preserve">Progetto esecutivo</t>
        </is>
      </c>
      <c r="D21" s="8">
        <f>WORKDAY($J$3,24)</f>
      </c>
      <c r="E21" s="7">
        <v>6</v>
      </c>
      <c r="F21" s="12">
        <f>IF(OR(D21="",E21=""),"",WORKDAY(D21,MAX(E21,1)-1))</f>
      </c>
      <c r="G21" s="7" t="inlineStr">
        <is>
          <t xml:space="preserve">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Progetto illuminotecnico con il calcolo degli illuminamenti</t>
        </is>
      </c>
      <c r="C22" s="5" t="inlineStr">
        <is>
          <t xml:space="preserve">Progetto esecutivo</t>
        </is>
      </c>
      <c r="D22" s="8">
        <f>WORKDAY($J$3,20)</f>
      </c>
      <c r="E22" s="7">
        <v>7</v>
      </c>
      <c r="F22" s="12">
        <f>IF(OR(D22="",E22=""),"",WORKDAY(D22,MAX(E22,1)-1))</f>
      </c>
      <c r="G22" s="7" t="inlineStr">
        <is>
          <t xml:space="preserve">12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Impianti elettrico, di climatizzazione e antintrusione</t>
        </is>
      </c>
      <c r="C23" s="5" t="inlineStr">
        <is>
          <t xml:space="preserve">Progetto esecutivo</t>
        </is>
      </c>
      <c r="D23" s="8">
        <f>WORKDAY($J$3,20)</f>
      </c>
      <c r="E23" s="7">
        <v>8</v>
      </c>
      <c r="F23" s="12">
        <f>IF(OR(D23="",E23=""),"",WORKDAY(D23,MAX(E23,1)-1))</f>
      </c>
      <c r="G23" s="7" t="inlineStr">
        <is>
          <t xml:space="preserve">12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Pianta dei controsoffitti, pavimenti e finiture</t>
        </is>
      </c>
      <c r="C24" s="5" t="inlineStr">
        <is>
          <t xml:space="preserve">Progetto esecutivo</t>
        </is>
      </c>
      <c r="D24" s="8">
        <f>WORKDAY($J$3,20)</f>
      </c>
      <c r="E24" s="7">
        <v>5</v>
      </c>
      <c r="F24" s="12">
        <f>IF(OR(D24="",E24=""),"",WORKDAY(D24,MAX(E24,1)-1))</f>
      </c>
      <c r="G24" s="7" t="inlineStr">
        <is>
          <t xml:space="preserve">12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Progetto della vetrina e dell'insegna</t>
        </is>
      </c>
      <c r="C25" s="5" t="inlineStr">
        <is>
          <t xml:space="preserve">Progetto esecutivo</t>
        </is>
      </c>
      <c r="D25" s="8">
        <f>WORKDAY($J$3,25)</f>
      </c>
      <c r="E25" s="7">
        <v>3</v>
      </c>
      <c r="F25" s="12">
        <f>IF(OR(D25="",E25=""),"",WORKDAY(D25,MAX(E25,1)-1))</f>
      </c>
      <c r="G25" s="7" t="inlineStr">
        <is>
          <t xml:space="preserve">12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Verifica dell'esodo, dei presidi antincendio e dell'accessibilità</t>
        </is>
      </c>
      <c r="C26" s="5" t="inlineStr">
        <is>
          <t xml:space="preserve">Progetto esecutivo</t>
        </is>
      </c>
      <c r="D26" s="8">
        <f>WORKDAY($J$3,25)</f>
      </c>
      <c r="E26" s="7">
        <v>2</v>
      </c>
      <c r="F26" s="12">
        <f>IF(OR(D26="",E26=""),"",WORKDAY(D26,MAX(E26,1)-1))</f>
      </c>
      <c r="G26" s="7" t="inlineStr">
        <is>
          <t xml:space="preserve">12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Capitolato e computo delle opere edili e degli impianti</t>
        </is>
      </c>
      <c r="C27" s="5" t="inlineStr">
        <is>
          <t xml:space="preserve">Progetto esecutivo</t>
        </is>
      </c>
      <c r="D27" s="8">
        <f>WORKDAY($J$3,30)</f>
      </c>
      <c r="E27" s="7">
        <v>4</v>
      </c>
      <c r="F27" s="12">
        <f>IF(OR(D27="",E27=""),"",WORKDAY(D27,MAX(E27,1)-1))</f>
      </c>
      <c r="G27" s="7" t="inlineStr">
        <is>
          <t xml:space="preserve">13, 17, 18, 19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Progetto esecutivo approvato</t>
        </is>
      </c>
      <c r="C28" s="5" t="inlineStr">
        <is>
          <t xml:space="preserve">Progetto esecutivo</t>
        </is>
      </c>
      <c r="D28" s="8">
        <f>WORKDAY($J$3,34)</f>
      </c>
      <c r="E28" s="7">
        <v>0</v>
      </c>
      <c r="F28" s="12">
        <f>IF(OR(D28="",E28=""),"",WORKDAY(D28,MAX(E28,1)-1))</f>
      </c>
      <c r="G28" s="7" t="inlineStr">
        <is>
          <t xml:space="preserve">22, 20, 21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Benestare della proprietà o del centro commerciale</t>
        </is>
      </c>
      <c r="C29" s="5" t="inlineStr">
        <is>
          <t xml:space="preserve">Pratiche</t>
        </is>
      </c>
      <c r="D29" s="8">
        <f>WORKDAY($J$3,35)</f>
      </c>
      <c r="E29" s="7">
        <v>10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CILA per le opere interne</t>
        </is>
      </c>
      <c r="C30" s="5" t="inlineStr">
        <is>
          <t xml:space="preserve">Pratiche</t>
        </is>
      </c>
      <c r="D30" s="8">
        <f>WORKDAY($J$3,35)</f>
      </c>
      <c r="E30" s="7">
        <v>4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Presentazione della CILA allo sportello unico</t>
        </is>
      </c>
      <c r="C31" s="5" t="inlineStr">
        <is>
          <t xml:space="preserve">Pratiche</t>
        </is>
      </c>
      <c r="D31" s="8">
        <f>WORKDAY($J$3,39)</f>
      </c>
      <c r="E31" s="7">
        <v>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CILA presentata: i lavori possono cominciare</t>
        </is>
      </c>
      <c r="C32" s="5" t="inlineStr">
        <is>
          <t xml:space="preserve">Pratiche</t>
        </is>
      </c>
      <c r="D32" s="8">
        <f>WORKDAY($J$3,39)</f>
      </c>
      <c r="E32" s="7">
        <v>0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Domanda di autorizzazione dell'insegna</t>
        </is>
      </c>
      <c r="C33" s="5" t="inlineStr">
        <is>
          <t xml:space="preserve">Pratiche</t>
        </is>
      </c>
      <c r="D33" s="8">
        <f>WORKDAY($J$3,35)</f>
      </c>
      <c r="E33" s="7">
        <v>3</v>
      </c>
      <c r="F33" s="12">
        <f>IF(OR(D33="",E33=""),"",WORKDAY(D33,MAX(E33,1)-1))</f>
      </c>
      <c r="G33" s="7" t="inlineStr">
        <is>
          <t xml:space="preserve">23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Il Comune autorizza l'insegna</t>
        </is>
      </c>
      <c r="C34" s="5" t="inlineStr">
        <is>
          <t xml:space="preserve">Pratiche</t>
        </is>
      </c>
      <c r="D34" s="8">
        <f>WORKDAY($J$3,38)</f>
      </c>
      <c r="E34" s="7">
        <v>21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Preventivi di falegnami e allestitori</t>
        </is>
      </c>
      <c r="C35" s="5" t="inlineStr">
        <is>
          <t xml:space="preserve">Fornitori e cantiere</t>
        </is>
      </c>
      <c r="D35" s="8">
        <f>WORKDAY($J$3,35)</f>
      </c>
      <c r="E35" s="7">
        <v>7</v>
      </c>
      <c r="F35" s="12">
        <f>IF(OR(D35="",E35=""),"",WORKDAY(D35,MAX(E35,1)-1))</f>
      </c>
      <c r="G35" s="7" t="inlineStr">
        <is>
          <t xml:space="preserve">23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Offerte delle imprese per opere edili e impianti</t>
        </is>
      </c>
      <c r="C36" s="5" t="inlineStr">
        <is>
          <t xml:space="preserve">Fornitori e cantiere</t>
        </is>
      </c>
      <c r="D36" s="8">
        <f>WORKDAY($J$3,35)</f>
      </c>
      <c r="E36" s="7">
        <v>7</v>
      </c>
      <c r="F36" s="12">
        <f>IF(OR(D36="",E36=""),"",WORKDAY(D36,MAX(E36,1)-1))</f>
      </c>
      <c r="G36" s="7" t="inlineStr">
        <is>
          <t xml:space="preserve">23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Scelta dei fornitori con il committente</t>
        </is>
      </c>
      <c r="C37" s="5" t="inlineStr">
        <is>
          <t xml:space="preserve">Fornitori e cantiere</t>
        </is>
      </c>
      <c r="D37" s="8">
        <f>WORKDAY($J$3,42)</f>
      </c>
      <c r="E37" s="7">
        <v>3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Ordini firmati</t>
        </is>
      </c>
      <c r="C38" s="5" t="inlineStr">
        <is>
          <t xml:space="preserve">Fornitori e cantiere</t>
        </is>
      </c>
      <c r="D38" s="8">
        <f>WORKDAY($J$3,45)</f>
      </c>
      <c r="E38" s="7">
        <v>0</v>
      </c>
      <c r="F38" s="12">
        <f>IF(OR(D38="",E38=""),"",WORKDAY(D38,MAX(E38,1)-1))</f>
      </c>
      <c r="G38" s="7" t="inlineStr">
        <is>
          <t xml:space="preserve">32, 24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Verifica dei disegni costruttivi del falegname</t>
        </is>
      </c>
      <c r="C39" s="5" t="inlineStr">
        <is>
          <t xml:space="preserve">Fornitori e cantiere</t>
        </is>
      </c>
      <c r="D39" s="8">
        <f>WORKDAY($J$3,46)</f>
      </c>
      <c r="E39" s="7">
        <v>5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Produzione degli arredi in laboratorio</t>
        </is>
      </c>
      <c r="C40" s="5" t="inlineStr">
        <is>
          <t xml:space="preserve">Fornitori e cantiere</t>
        </is>
      </c>
      <c r="D40" s="8">
        <f>WORKDAY($J$3,46)</f>
      </c>
      <c r="E40" s="7">
        <v>30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Inizio dei lavori nel locale</t>
        </is>
      </c>
      <c r="C41" s="5" t="inlineStr">
        <is>
          <t xml:space="preserve">Fornitori e cantiere</t>
        </is>
      </c>
      <c r="D41" s="8">
        <f>WORKDAY($J$3,46)</f>
      </c>
      <c r="E41" s="7">
        <v>0</v>
      </c>
      <c r="F41" s="12">
        <f>IF(OR(D41="",E41=""),"",WORKDAY(D41,MAX(E41,1)-1))</f>
      </c>
      <c r="G41" s="7" t="inlineStr">
        <is>
          <t xml:space="preserve">33, 27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Direzione delle opere edili e degli impianti</t>
        </is>
      </c>
      <c r="C42" s="5" t="inlineStr">
        <is>
          <t xml:space="preserve">Fornitori e cantiere</t>
        </is>
      </c>
      <c r="D42" s="8">
        <f>WORKDAY($J$3,47)</f>
      </c>
      <c r="E42" s="7">
        <v>15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Campionature di finiture e apparecchi illuminanti in cantiere</t>
        </is>
      </c>
      <c r="C43" s="5" t="inlineStr">
        <is>
          <t xml:space="preserve">Fornitori e cantiere</t>
        </is>
      </c>
      <c r="D43" s="8">
        <f>WORKDAY($J$3,51)</f>
      </c>
      <c r="E43" s="7">
        <v>3</v>
      </c>
      <c r="F43" s="12">
        <f>IF(OR(D43="",E43=""),"",WORKDAY(D43,MAX(E43,1)-1))</f>
      </c>
      <c r="G43" s="7" t="inlineStr">
        <is>
          <t xml:space="preserve">34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Grafica di vetrina e segnaletica interna</t>
        </is>
      </c>
      <c r="C44" s="5" t="inlineStr">
        <is>
          <t xml:space="preserve">Fornitori e cantiere</t>
        </is>
      </c>
      <c r="D44" s="8">
        <f>WORKDAY($J$3,62)</f>
      </c>
      <c r="E44" s="7">
        <v>9</v>
      </c>
      <c r="F44" s="12">
        <f>IF(OR(D44="",E44=""),"",WORKDAY(D44,MAX(E44,1)-1))</f>
      </c>
      <c r="G44" s="7" t="inlineStr">
        <is>
          <t xml:space="preserve">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Montaggio degli arredi e puntamento delle luci</t>
        </is>
      </c>
      <c r="C45" s="5" t="inlineStr">
        <is>
          <t xml:space="preserve">Fornitori e cantiere</t>
        </is>
      </c>
      <c r="D45" s="8">
        <f>WORKDAY($J$3,76)</f>
      </c>
      <c r="E45" s="7">
        <v>5</v>
      </c>
      <c r="F45" s="12">
        <f>IF(OR(D45="",E45=""),"",WORKDAY(D45,MAX(E45,1)-1))</f>
      </c>
      <c r="G45" s="7" t="inlineStr">
        <is>
          <t xml:space="preserve">35, 37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Collaudo degli impianti e dichiarazioni di conformità</t>
        </is>
      </c>
      <c r="C46" s="5" t="inlineStr">
        <is>
          <t xml:space="preserve">Allestimento e apertura</t>
        </is>
      </c>
      <c r="D46" s="8">
        <f>WORKDAY($J$3,81)</f>
      </c>
      <c r="E46" s="7">
        <v>2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Comunicazione di fine lavori e aggiornamento catastale, se cambia la planimetria</t>
        </is>
      </c>
      <c r="C47" s="5" t="inlineStr">
        <is>
          <t xml:space="preserve">Allestimento e apertura</t>
        </is>
      </c>
      <c r="D47" s="8">
        <f>WORKDAY($J$3,83)</f>
      </c>
      <c r="E47" s="7">
        <v>1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SCIA per l'avvio dell'attività commerciale allo sportello unico</t>
        </is>
      </c>
      <c r="C48" s="5" t="inlineStr">
        <is>
          <t xml:space="preserve">Allestimento e apertura</t>
        </is>
      </c>
      <c r="D48" s="8">
        <f>WORKDAY($J$3,83)</f>
      </c>
      <c r="E48" s="7">
        <v>2</v>
      </c>
      <c r="F48" s="12">
        <f>IF(OR(D48="",E48=""),"",WORKDAY(D48,MAX(E48,1)-1))</f>
      </c>
      <c r="G48" s="7" t="inlineStr">
        <is>
          <t xml:space="preserve">41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Lista delle rifiniture con l'allestitore</t>
        </is>
      </c>
      <c r="C49" s="5" t="inlineStr">
        <is>
          <t xml:space="preserve">Allestimento e apertura</t>
        </is>
      </c>
      <c r="D49" s="8">
        <f>WORKDAY($J$3,83)</f>
      </c>
      <c r="E49" s="7">
        <v>2</v>
      </c>
      <c r="F49" s="12">
        <f>IF(OR(D49="",E49=""),"",WORKDAY(D49,MAX(E49,1)-1))</f>
      </c>
      <c r="G49" s="7" t="inlineStr">
        <is>
          <t xml:space="preserve">41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Allestimento della merce con il visual merchandiser</t>
        </is>
      </c>
      <c r="C50" s="5" t="inlineStr">
        <is>
          <t xml:space="preserve">Allestimento e apertura</t>
        </is>
      </c>
      <c r="D50" s="8">
        <f>WORKDAY($J$3,85)</f>
      </c>
      <c r="E50" s="7">
        <v>2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Negozio consegnato al committente</t>
        </is>
      </c>
      <c r="C51" s="5" t="inlineStr">
        <is>
          <t xml:space="preserve">Allestimento e apertura</t>
        </is>
      </c>
      <c r="D51" s="8">
        <f>WORKDAY($J$3,87)</f>
      </c>
      <c r="E51" s="7">
        <v>0</v>
      </c>
      <c r="F51" s="12">
        <f>IF(OR(D51="",E51=""),"",WORKDAY(D51,MAX(E51,1)-1))</f>
      </c>
      <c r="G51" s="7" t="inlineStr">
        <is>
          <t xml:space="preserve">45, 43, 42, 29, 39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Apertura al pubblico</t>
        </is>
      </c>
      <c r="C52" s="5" t="inlineStr">
        <is>
          <t xml:space="preserve">Allestimento e apertura</t>
        </is>
      </c>
      <c r="D52" s="8">
        <f>WORKDAY($J$3,88)</f>
      </c>
      <c r="E52" s="7">
        <v>0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Sì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Servizio fotografico del negozio finito</t>
        </is>
      </c>
      <c r="C53" s="5" t="inlineStr">
        <is>
          <t xml:space="preserve">Allestimento e apertura</t>
        </is>
      </c>
      <c r="D53" s="8">
        <f>WORKDAY($J$3,89)</f>
      </c>
      <c r="E53" s="7">
        <v>2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1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</mergeCells>
  <conditionalFormatting sqref="L6:EU105">
    <cfRule type="expression" dxfId="6" priority="1" stopIfTrue="1">
      <formula>AND($H6="Sì",L$5=$F6)</formula>
    </cfRule>
  </conditionalFormatting>
  <conditionalFormatting sqref="L6:EU105">
    <cfRule type="expression" dxfId="7" priority="2" stopIfTrue="1">
      <formula>AND(AND($F6&lt;&gt;"",L$5&gt;=$D6,L$5&lt;=$F6),$F6&lt;TODAY(),N($I6)&lt;1)</formula>
    </cfRule>
  </conditionalFormatting>
  <conditionalFormatting sqref="L6:EU105">
    <cfRule type="expression" dxfId="8" priority="3" stopIfTrue="1">
      <formula>AND(AND($F6&lt;&gt;"",L$5&gt;=$D6,L$5&lt;=$F6),L$5&lt;$D6+($F6-$D6+1)*N($I6))</formula>
    </cfRule>
  </conditionalFormatting>
  <conditionalFormatting sqref="L6:EU105">
    <cfRule type="expression" dxfId="9" priority="4" stopIfTrue="1">
      <formula>AND($F6&lt;&gt;"",L$5&gt;=$D6,L$5&lt;=$F6)</formula>
    </cfRule>
  </conditionalFormatting>
  <conditionalFormatting sqref="L6:EU105">
    <cfRule type="expression" dxfId="10" priority="5" stopIfTrue="1">
      <formula>L$5=TODAY()</formula>
    </cfRule>
  </conditionalFormatting>
  <conditionalFormatting sqref="L6:EU105">
    <cfRule type="expression" dxfId="12" priority="6" stopIfTrue="1">
      <formula>WEEKDAY(L$5,2)&gt;5</formula>
    </cfRule>
  </conditionalFormatting>
  <conditionalFormatting sqref="L5:EU5">
    <cfRule type="expression" dxfId="11" priority="7" stopIfTrue="1">
      <formula>L5=TODAY()</formula>
    </cfRule>
  </conditionalFormatting>
  <conditionalFormatting sqref="L5:EU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Negozio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Arredi su misura consegnati in ritardo</t>
        </is>
      </c>
      <c r="C6" s="6" t="inlineStr">
        <is>
          <t xml:space="preserve">Il laboratorio ha altre commesse o un materiale non arriva: il montaggio slitta e con lui l'apertura, già comunicata.</t>
        </is>
      </c>
      <c r="D6" s="5" t="inlineStr">
        <is>
          <t xml:space="preserve">Fornitori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Tempi di produzione con penale nell'ordine; disegni costruttivi verificati in cinque giorni; avanzamento della produzione controllato in laboratorio a metà percorso.</t>
        </is>
      </c>
      <c r="L6" s="6" t="inlineStr">
        <is>
          <t xml:space="preserve">Ordini firmati; Produzione degli arredi in laboratorio</t>
        </is>
      </c>
      <c r="M6" s="5" t="inlineStr">
        <is>
          <t xml:space="preserve">Identificato</t>
        </is>
      </c>
      <c r="N6" s="8">
        <f>WORKDAY(Piano!$J$3,60)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Prescrizioni della proprietà o del centro commerciale</t>
        </is>
      </c>
      <c r="C7" s="6" t="inlineStr">
        <is>
          <t xml:space="preserve">Il benestare arriva con richieste su insegna, impianti o orari di cantiere che cambiano progetto e cronoprogramma.</t>
        </is>
      </c>
      <c r="D7" s="5" t="inlineStr">
        <is>
          <t xml:space="preserve">Proprietà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Manuale tecnico del centro letto nel brief; incontro con l'ufficio tecnico prima del concept; esecutivo inviato in bozza per un primo parere.</t>
        </is>
      </c>
      <c r="L7" s="6" t="inlineStr">
        <is>
          <t xml:space="preserve">Analisi del manuale del marchio e del regolamento del centro, se c'è; Benestare della proprietà o del centro commerciale</t>
        </is>
      </c>
      <c r="M7" s="5" t="inlineStr">
        <is>
          <t xml:space="preserve">Identificato</t>
        </is>
      </c>
      <c r="N7" s="8">
        <f>WORKDAY(Piano!$J$3,30)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Potenza elettrica o impianti esistenti insufficienti</t>
        </is>
      </c>
      <c r="C8" s="6" t="inlineStr">
        <is>
          <t xml:space="preserve">Luci, climatizzazione e attrezzature chiedono più potenza di quella del contatore: l'aumento richiede settimane al distributore.</t>
        </is>
      </c>
      <c r="D8" s="5" t="inlineStr">
        <is>
          <t xml:space="preserve">Impianti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Potenza disponibile verificata nel rilievo; bilancio dei carichi con il progetto degli impianti; richiesta di aumento inviata appena approvato l'esecutivo.</t>
        </is>
      </c>
      <c r="L8" s="6" t="inlineStr">
        <is>
          <t xml:space="preserve">Rilievo del locale e degli impianti; Impianti elettrico, di climatizzazione e antintrusione</t>
        </is>
      </c>
      <c r="M8" s="5" t="inlineStr">
        <is>
          <t xml:space="preserve">Identificato</t>
        </is>
      </c>
      <c r="N8" s="8">
        <f>WORKDAY(Piano!$J$3,27)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Modifiche al layout dopo gli ordini</t>
        </is>
      </c>
      <c r="C9" s="6" t="inlineStr">
        <is>
          <t xml:space="preserve">Il committente o il marchio cambiano assortimento ed espositori a produzione avviata: costi in più e consegna a rischio.</t>
        </is>
      </c>
      <c r="D9" s="5" t="inlineStr">
        <is>
          <t xml:space="preserve">Ambito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Benestare del marchio su layout ed espositori prima dell'esecutivo; ogni modifica dopo gli ordini con costo e data approvati per iscritto.</t>
        </is>
      </c>
      <c r="L9" s="6" t="inlineStr">
        <is>
          <t xml:space="preserve">Due layout espositivi con la capienza dei prodotti; Espositori a parete e isole centrali</t>
        </is>
      </c>
      <c r="M9" s="5" t="inlineStr">
        <is>
          <t xml:space="preserve">Identificato</t>
        </is>
      </c>
      <c r="N9" s="8">
        <f>WORKDAY(Piano!$J$3,45)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Apertura senza i titoli in regola</t>
        </is>
      </c>
      <c r="C10" s="6" t="inlineStr">
        <is>
          <t xml:space="preserve">Insegna non ancora autorizzata o SCIA dell'attività presentata tardi: il negozio apre e rischia sanzioni o la chiusura.</t>
        </is>
      </c>
      <c r="D10" s="5" t="inlineStr">
        <is>
          <t xml:space="preserve">Comune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Domanda dell'insegna subito dopo l'esecutivo; documenti per la SCIA dell'attività pronti con il collaudo; data di apertura confermata solo con i titoli efficaci.</t>
        </is>
      </c>
      <c r="L10" s="6" t="inlineStr">
        <is>
          <t xml:space="preserve">Domanda di autorizzazione dell'insegna; SCIA per l'avvio dell'attività commerciale allo sportello unico</t>
        </is>
      </c>
      <c r="M10" s="5" t="inlineStr">
        <is>
          <t xml:space="preserve">Identificato</t>
        </is>
      </c>
      <c r="N10" s="8">
        <f>WORKDAY(Piano!$J$3,80)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Progetto d'interni di un negozio: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negozio dal brief all'apertura: layout espositivo, arredi su misura, luci, CILA e insegna, fornitori, cantiere veloce, allestimento della merce.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HYPERLINK("https://keenhour.com/modelli/interior-negozio","Il modello «Progetto d'interni di un negozio» nella galleria")</f>
      </c>
    </row>
    <row r="20">
      <c r="B20" s="29">
        <f>HYPERLINK("https://keenhour.com/modelli/interior-negozio/usa","Usa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Progetto d'interni di un negozio</dc:title>
  <dc:creator>KeenHour</dc:creator>
  <dc:language>it-IT</dc:language>
</cp:coreProperties>
</file>