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</cols>
  <sheetData>
    <row r="1" ht="34" customHeight="1"/>
    <row r="2" ht="28" customHeight="1">
      <c r="A2" s="1" t="inlineStr">
        <is>
          <t xml:space="preserve">Lancio di un e-commerce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Lancio dell'e-commerce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Piano del lancio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avvio: data di apertura, obiettivi, referenti</t>
        </is>
      </c>
      <c r="C7" s="5" t="inlineStr">
        <is>
          <t xml:space="preserve">Piano del lancio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Obiettivi dei primi novanta giorni: ordini, conversione, scontrino medio</t>
        </is>
      </c>
      <c r="C8" s="5" t="inlineStr">
        <is>
          <t xml:space="preserve">Piano del lancio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Stima del traffico e degli ordini nel picco dell'apertura</t>
        </is>
      </c>
      <c r="C9" s="5" t="inlineStr">
        <is>
          <t xml:space="preserve">Piano del lancio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Verifica di prontezza del negozio: che cosa manca all'apertura</t>
        </is>
      </c>
      <c r="C10" s="5" t="inlineStr">
        <is>
          <t xml:space="preserve">Piano del lancio</t>
        </is>
      </c>
      <c r="D10" s="8">
        <f>WORKDAY($J$3,2)</f>
      </c>
      <c r="E10" s="7">
        <v>4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Piano di lancio con le date, le fasi e chi decide</t>
        </is>
      </c>
      <c r="C11" s="5" t="inlineStr">
        <is>
          <t xml:space="preserve">Piano del lancio</t>
        </is>
      </c>
      <c r="D11" s="8">
        <f>WORKDAY($J$3,6)</f>
      </c>
      <c r="E11" s="7">
        <v>3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Piano di lancio approvato dal cliente</t>
        </is>
      </c>
      <c r="C12" s="5" t="inlineStr">
        <is>
          <t xml:space="preserve">Piano del lancio</t>
        </is>
      </c>
      <c r="D12" s="8">
        <f>WORKDAY($J$3,9)</f>
      </c>
      <c r="E12" s="7">
        <v>0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Sì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Monitoraggio di disponibilità, errori e tempi di risposta</t>
        </is>
      </c>
      <c r="C13" s="5" t="inlineStr">
        <is>
          <t xml:space="preserve">Prontezza tecnica</t>
        </is>
      </c>
      <c r="D13" s="8">
        <f>WORKDAY($J$3,10)</f>
      </c>
      <c r="E13" s="7">
        <v>4</v>
      </c>
      <c r="F13" s="12">
        <f>IF(OR(D13="",E13=""),"",WORKDAY(D13,MAX(E13,1)-1))</f>
      </c>
      <c r="G13" s="7" t="inlineStr">
        <is>
          <t xml:space="preserve">7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CDN, cache delle pagine e immagini ottimizzate</t>
        </is>
      </c>
      <c r="C14" s="5" t="inlineStr">
        <is>
          <t xml:space="preserve">Prontezza tecnica</t>
        </is>
      </c>
      <c r="D14" s="8">
        <f>WORKDAY($J$3,10)</f>
      </c>
      <c r="E14" s="7">
        <v>3</v>
      </c>
      <c r="F14" s="12">
        <f>IF(OR(D14="",E14=""),"",WORKDAY(D14,MAX(E14,1)-1))</f>
      </c>
      <c r="G14" s="7" t="inlineStr">
        <is>
          <t xml:space="preserve">7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Pagamenti in produzione: 3-D Secure, autorizzazioni e rimborsi</t>
        </is>
      </c>
      <c r="C15" s="5" t="inlineStr">
        <is>
          <t xml:space="preserve">Prontezza tecnica</t>
        </is>
      </c>
      <c r="D15" s="8">
        <f>WORKDAY($J$3,10)</f>
      </c>
      <c r="E15" s="7">
        <v>5</v>
      </c>
      <c r="F15" s="12">
        <f>IF(OR(D15="",E15=""),"",WORKDAY(D15,MAX(E15,1)-1))</f>
      </c>
      <c r="G15" s="7" t="inlineStr">
        <is>
          <t xml:space="preserve">7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Regole antifrode e revisione manuale degli ordini a rischio</t>
        </is>
      </c>
      <c r="C16" s="5" t="inlineStr">
        <is>
          <t xml:space="preserve">Prontezza tecnica</t>
        </is>
      </c>
      <c r="D16" s="8">
        <f>WORKDAY($J$3,15)</f>
      </c>
      <c r="E16" s="7">
        <v>3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Sicurezza: aggiornamenti, doppio fattore agli amministratori, questionario PCI DSS</t>
        </is>
      </c>
      <c r="C17" s="5" t="inlineStr">
        <is>
          <t xml:space="preserve">Prontezza tecnica</t>
        </is>
      </c>
      <c r="D17" s="8">
        <f>WORKDAY($J$3,10)</f>
      </c>
      <c r="E17" s="7">
        <v>6</v>
      </c>
      <c r="F17" s="12">
        <f>IF(OR(D17="",E17=""),"",WORKDAY(D17,MAX(E17,1)-1))</f>
      </c>
      <c r="G17" s="7" t="inlineStr">
        <is>
          <t xml:space="preserve">7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Copie di sicurezza e prova di ripristino</t>
        </is>
      </c>
      <c r="C18" s="5" t="inlineStr">
        <is>
          <t xml:space="preserve">Prontezza tecnica</t>
        </is>
      </c>
      <c r="D18" s="8">
        <f>WORKDAY($J$3,13)</f>
      </c>
      <c r="E18" s="7">
        <v>2</v>
      </c>
      <c r="F18" s="12">
        <f>IF(OR(D18="",E18=""),"",WORKDAY(D18,MAX(E18,1)-1))</f>
      </c>
      <c r="G18" s="7" t="inlineStr">
        <is>
          <t xml:space="preserve">9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Prove di carico sul picco atteso, cassa compresa</t>
        </is>
      </c>
      <c r="C19" s="5" t="inlineStr">
        <is>
          <t xml:space="preserve">Prontezza tecnica</t>
        </is>
      </c>
      <c r="D19" s="8">
        <f>WORKDAY($J$3,16)</f>
      </c>
      <c r="E19" s="7">
        <v>5</v>
      </c>
      <c r="F19" s="12">
        <f>IF(OR(D19="",E19=""),"",WORKDAY(D19,MAX(E19,1)-1))</f>
      </c>
      <c r="G19" s="7" t="inlineStr">
        <is>
          <t xml:space="preserve">8, 9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Piano di ritorno indietro e procedura di emergenza</t>
        </is>
      </c>
      <c r="C20" s="5" t="inlineStr">
        <is>
          <t xml:space="preserve">Prontezza tecnica</t>
        </is>
      </c>
      <c r="D20" s="8">
        <f>WORKDAY($J$3,18)</f>
      </c>
      <c r="E20" s="7">
        <v>2</v>
      </c>
      <c r="F20" s="12">
        <f>IF(OR(D20="",E20=""),"",WORKDAY(D20,MAX(E20,1)-1))</f>
      </c>
      <c r="G20" s="7" t="inlineStr">
        <is>
          <t xml:space="preserve">13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Correzioni dalle prove di carico e di sicurezza</t>
        </is>
      </c>
      <c r="C21" s="5" t="inlineStr">
        <is>
          <t xml:space="preserve">Prontezza tecnica</t>
        </is>
      </c>
      <c r="D21" s="8">
        <f>WORKDAY($J$3,21)</f>
      </c>
      <c r="E21" s="7">
        <v>4</v>
      </c>
      <c r="F21" s="12">
        <f>IF(OR(D21="",E21=""),"",WORKDAY(D21,MAX(E21,1)-1))</f>
      </c>
      <c r="G21" s="7" t="inlineStr">
        <is>
          <t xml:space="preserve">14, 12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Prontezza tecnica verificata</t>
        </is>
      </c>
      <c r="C22" s="5" t="inlineStr">
        <is>
          <t xml:space="preserve">Prontezza tecnica</t>
        </is>
      </c>
      <c r="D22" s="8">
        <f>WORKDAY($J$3,25)</f>
      </c>
      <c r="E22" s="7">
        <v>0</v>
      </c>
      <c r="F22" s="12">
        <f>IF(OR(D22="",E22=""),"",WORKDAY(D22,MAX(E22,1)-1))</f>
      </c>
      <c r="G22" s="7" t="inlineStr">
        <is>
          <t xml:space="preserve">16, 15, 11</t>
        </is>
      </c>
      <c r="H22" s="7" t="inlineStr">
        <is>
          <t xml:space="preserve">Sì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Processo dell'ordine con il magazzino: prelievo, imballo, ritiro del corriere</t>
        </is>
      </c>
      <c r="C23" s="5" t="inlineStr">
        <is>
          <t xml:space="preserve">Operazioni e servizio clienti</t>
        </is>
      </c>
      <c r="D23" s="8">
        <f>WORKDAY($J$3,10)</f>
      </c>
      <c r="E23" s="7">
        <v>5</v>
      </c>
      <c r="F23" s="12">
        <f>IF(OR(D23="",E23=""),"",WORKDAY(D23,MAX(E23,1)-1))</f>
      </c>
      <c r="G23" s="7" t="inlineStr">
        <is>
          <t xml:space="preserve">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Procedura dei resi e dei rimborsi, con il recesso di 14 giorni</t>
        </is>
      </c>
      <c r="C24" s="5" t="inlineStr">
        <is>
          <t xml:space="preserve">Operazioni e servizio clienti</t>
        </is>
      </c>
      <c r="D24" s="8">
        <f>WORKDAY($J$3,15)</f>
      </c>
      <c r="E24" s="7">
        <v>3</v>
      </c>
      <c r="F24" s="12">
        <f>IF(OR(D24="",E24=""),"",WORKDAY(D24,MAX(E24,1)-1))</f>
      </c>
      <c r="G24" s="7" t="inlineStr">
        <is>
          <t xml:space="preserve">18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Fatture, corrispettivi e IVA delle vendite in Europa con il commercialista</t>
        </is>
      </c>
      <c r="C25" s="5" t="inlineStr">
        <is>
          <t xml:space="preserve">Operazioni e servizio clienti</t>
        </is>
      </c>
      <c r="D25" s="8">
        <f>WORKDAY($J$3,10)</f>
      </c>
      <c r="E25" s="7">
        <v>3</v>
      </c>
      <c r="F25" s="12">
        <f>IF(OR(D25="",E25=""),"",WORKDAY(D25,MAX(E25,1)-1))</f>
      </c>
      <c r="G25" s="7" t="inlineStr">
        <is>
          <t xml:space="preserve">7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Consegna delle email: dominio autenticato con SPF, DKIM e DMARC</t>
        </is>
      </c>
      <c r="C26" s="5" t="inlineStr">
        <is>
          <t xml:space="preserve">Operazioni e servizio clienti</t>
        </is>
      </c>
      <c r="D26" s="8">
        <f>WORKDAY($J$3,13)</f>
      </c>
      <c r="E26" s="7">
        <v>4</v>
      </c>
      <c r="F26" s="12">
        <f>IF(OR(D26="",E26=""),"",WORKDAY(D26,MAX(E26,1)-1))</f>
      </c>
      <c r="G26" s="7" t="inlineStr">
        <is>
          <t xml:space="preserve">20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Servizio clienti: canali, orari, risposte pronte alle domande frequenti</t>
        </is>
      </c>
      <c r="C27" s="5" t="inlineStr">
        <is>
          <t xml:space="preserve">Operazioni e servizio clienti</t>
        </is>
      </c>
      <c r="D27" s="8">
        <f>WORKDAY($J$3,15)</f>
      </c>
      <c r="E27" s="7">
        <v>5</v>
      </c>
      <c r="F27" s="12">
        <f>IF(OR(D27="",E27=""),"",WORKDAY(D27,MAX(E27,1)-1))</f>
      </c>
      <c r="G27" s="7" t="inlineStr">
        <is>
          <t xml:space="preserve">18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Formazione del personale su ordini, resi e servizio clienti</t>
        </is>
      </c>
      <c r="C28" s="5" t="inlineStr">
        <is>
          <t xml:space="preserve">Operazioni e servizio clienti</t>
        </is>
      </c>
      <c r="D28" s="8">
        <f>WORKDAY($J$3,20)</f>
      </c>
      <c r="E28" s="7">
        <v>2</v>
      </c>
      <c r="F28" s="12">
        <f>IF(OR(D28="",E28=""),"",WORKDAY(D28,MAX(E28,1)-1))</f>
      </c>
      <c r="G28" s="7" t="inlineStr">
        <is>
          <t xml:space="preserve">19, 22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Prova generale: venti ordini veri dalla cassa alla consegna</t>
        </is>
      </c>
      <c r="C29" s="5" t="inlineStr">
        <is>
          <t xml:space="preserve">Operazioni e servizio clienti</t>
        </is>
      </c>
      <c r="D29" s="8">
        <f>WORKDAY($J$3,22)</f>
      </c>
      <c r="E29" s="7">
        <v>3</v>
      </c>
      <c r="F29" s="12">
        <f>IF(OR(D29="",E29=""),"",WORKDAY(D29,MAX(E29,1)-1))</f>
      </c>
      <c r="G29" s="7" t="inlineStr">
        <is>
          <t xml:space="preserve">23, 21, 10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Operazioni pronte all'apertura</t>
        </is>
      </c>
      <c r="C30" s="5" t="inlineStr">
        <is>
          <t xml:space="preserve">Operazioni e servizio clienti</t>
        </is>
      </c>
      <c r="D30" s="8">
        <f>WORKDAY($J$3,25)</f>
      </c>
      <c r="E30" s="7">
        <v>0</v>
      </c>
      <c r="F30" s="12">
        <f>IF(OR(D30="",E30=""),"",WORKDAY(D30,MAX(E30,1)-1))</f>
      </c>
      <c r="G30" s="7" t="inlineStr">
        <is>
          <t xml:space="preserve">24</t>
        </is>
      </c>
      <c r="H30" s="7" t="inlineStr">
        <is>
          <t xml:space="preserve">Sì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Consenso ai cookie e segnali di consenso alle piattaforme pubblicitarie</t>
        </is>
      </c>
      <c r="C31" s="5" t="inlineStr">
        <is>
          <t xml:space="preserve">Campagne e misura</t>
        </is>
      </c>
      <c r="D31" s="8">
        <f>WORKDAY($J$3,10)</f>
      </c>
      <c r="E31" s="7">
        <v>3</v>
      </c>
      <c r="F31" s="12">
        <f>IF(OR(D31="",E31=""),"",WORKDAY(D31,MAX(E31,1)-1))</f>
      </c>
      <c r="G31" s="7" t="inlineStr">
        <is>
          <t xml:space="preserve">7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Piano di misura: eventi dell'acquisto, conversioni, invio lato server</t>
        </is>
      </c>
      <c r="C32" s="5" t="inlineStr">
        <is>
          <t xml:space="preserve">Campagne e misura</t>
        </is>
      </c>
      <c r="D32" s="8">
        <f>WORKDAY($J$3,13)</f>
      </c>
      <c r="E32" s="7">
        <v>5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Feed dei prodotti per Merchant Center e cataloghi dei social</t>
        </is>
      </c>
      <c r="C33" s="5" t="inlineStr">
        <is>
          <t xml:space="preserve">Campagne e misura</t>
        </is>
      </c>
      <c r="D33" s="8">
        <f>WORKDAY($J$3,10)</f>
      </c>
      <c r="E33" s="7">
        <v>5</v>
      </c>
      <c r="F33" s="12">
        <f>IF(OR(D33="",E33=""),"",WORKDAY(D33,MAX(E33,1)-1))</f>
      </c>
      <c r="G33" s="7" t="inlineStr">
        <is>
          <t xml:space="preserve">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Controllo SEO prima dell'apertura: indicizzazione, sitemap, dati strutturati</t>
        </is>
      </c>
      <c r="C34" s="5" t="inlineStr">
        <is>
          <t xml:space="preserve">Campagne e misura</t>
        </is>
      </c>
      <c r="D34" s="8">
        <f>WORKDAY($J$3,10)</f>
      </c>
      <c r="E34" s="7">
        <v>4</v>
      </c>
      <c r="F34" s="12">
        <f>IF(OR(D34="",E34=""),"",WORKDAY(D34,MAX(E34,1)-1))</f>
      </c>
      <c r="G34" s="7" t="inlineStr">
        <is>
          <t xml:space="preserve">7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Automazioni email: benvenuto, carrello abbandonato, dopo l'acquisto</t>
        </is>
      </c>
      <c r="C35" s="5" t="inlineStr">
        <is>
          <t xml:space="preserve">Campagne e misura</t>
        </is>
      </c>
      <c r="D35" s="8">
        <f>WORKDAY($J$3,13)</f>
      </c>
      <c r="E35" s="7">
        <v>5</v>
      </c>
      <c r="F35" s="12">
        <f>IF(OR(D35="",E35=""),"",WORKDAY(D35,MAX(E35,1)-1))</f>
      </c>
      <c r="G35" s="7" t="inlineStr">
        <is>
          <t xml:space="preserve">26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Campagne dell'apertura: ricerca, shopping, social, newsletter</t>
        </is>
      </c>
      <c r="C36" s="5" t="inlineStr">
        <is>
          <t xml:space="preserve">Campagne e misura</t>
        </is>
      </c>
      <c r="D36" s="8">
        <f>WORKDAY($J$3,18)</f>
      </c>
      <c r="E36" s="7">
        <v>5</v>
      </c>
      <c r="F36" s="12">
        <f>IF(OR(D36="",E36=""),"",WORKDAY(D36,MAX(E36,1)-1))</f>
      </c>
      <c r="G36" s="7" t="inlineStr">
        <is>
          <t xml:space="preserve">28, 27</t>
        </is>
      </c>
      <c r="H36" s="7" t="inlineStr">
        <is>
          <t xml:space="preserve">No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Cruscotto del lancio: vendite, conversione, carrelli, errori</t>
        </is>
      </c>
      <c r="C37" s="5" t="inlineStr">
        <is>
          <t xml:space="preserve">Campagne e misura</t>
        </is>
      </c>
      <c r="D37" s="8">
        <f>WORKDAY($J$3,18)</f>
      </c>
      <c r="E37" s="7">
        <v>3</v>
      </c>
      <c r="F37" s="12">
        <f>IF(OR(D37="",E37=""),"",WORKDAY(D37,MAX(E37,1)-1))</f>
      </c>
      <c r="G37" s="7" t="inlineStr">
        <is>
          <t xml:space="preserve">27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Campagne e misura approvate dal cliente</t>
        </is>
      </c>
      <c r="C38" s="5" t="inlineStr">
        <is>
          <t xml:space="preserve">Campagne e misura</t>
        </is>
      </c>
      <c r="D38" s="8">
        <f>WORKDAY($J$3,23)</f>
      </c>
      <c r="E38" s="7">
        <v>0</v>
      </c>
      <c r="F38" s="12">
        <f>IF(OR(D38="",E38=""),"",WORKDAY(D38,MAX(E38,1)-1))</f>
      </c>
      <c r="G38" s="7" t="inlineStr">
        <is>
          <t xml:space="preserve">31, 32, 30, 29</t>
        </is>
      </c>
      <c r="H38" s="7" t="inlineStr">
        <is>
          <t xml:space="preserve">Sì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Riunione di via libera: criteri superati o data spostata</t>
        </is>
      </c>
      <c r="C39" s="5" t="inlineStr">
        <is>
          <t xml:space="preserve">Apertura</t>
        </is>
      </c>
      <c r="D39" s="8">
        <f>WORKDAY($J$3,26)</f>
      </c>
      <c r="E39" s="7">
        <v>1</v>
      </c>
      <c r="F39" s="12">
        <f>IF(OR(D39="",E39=""),"",WORKDAY(D39,MAX(E39,1)-1))</f>
      </c>
      <c r="G39" s="7" t="inlineStr">
        <is>
          <t xml:space="preserve">17, 25, 33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Apertura riservata: clienti fedeli e iscritti alla newsletter</t>
        </is>
      </c>
      <c r="C40" s="5" t="inlineStr">
        <is>
          <t xml:space="preserve">Apertura</t>
        </is>
      </c>
      <c r="D40" s="8">
        <f>WORKDAY($J$3,27)</f>
      </c>
      <c r="E40" s="7">
        <v>5</v>
      </c>
      <c r="F40" s="12">
        <f>IF(OR(D40="",E40=""),"",WORKDAY(D40,MAX(E40,1)-1))</f>
      </c>
      <c r="G40" s="7" t="inlineStr">
        <is>
          <t xml:space="preserve">34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Correzioni dall'apertura riservata</t>
        </is>
      </c>
      <c r="C41" s="5" t="inlineStr">
        <is>
          <t xml:space="preserve">Apertura</t>
        </is>
      </c>
      <c r="D41" s="8">
        <f>WORKDAY($J$3,32)</f>
      </c>
      <c r="E41" s="7">
        <v>2</v>
      </c>
      <c r="F41" s="12">
        <f>IF(OR(D41="",E41=""),"",WORKDAY(D41,MAX(E41,1)-1))</f>
      </c>
      <c r="G41" s="7" t="inlineStr">
        <is>
          <t xml:space="preserve">35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Negozio aperto al pubblico</t>
        </is>
      </c>
      <c r="C42" s="5" t="inlineStr">
        <is>
          <t xml:space="preserve">Apertura</t>
        </is>
      </c>
      <c r="D42" s="8">
        <f>WORKDAY($J$3,34)</f>
      </c>
      <c r="E42" s="7">
        <v>0</v>
      </c>
      <c r="F42" s="12">
        <f>IF(OR(D42="",E42=""),"",WORKDAY(D42,MAX(E42,1)-1))</f>
      </c>
      <c r="G42" s="7" t="inlineStr">
        <is>
          <t xml:space="preserve">36</t>
        </is>
      </c>
      <c r="H42" s="7" t="inlineStr">
        <is>
          <t xml:space="preserve">Sì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Accensione delle campagne e invio della newsletter di apertura</t>
        </is>
      </c>
      <c r="C43" s="5" t="inlineStr">
        <is>
          <t xml:space="preserve">Apertura</t>
        </is>
      </c>
      <c r="D43" s="8">
        <f>WORKDAY($J$3,34)</f>
      </c>
      <c r="E43" s="7">
        <v>1</v>
      </c>
      <c r="F43" s="12">
        <f>IF(OR(D43="",E43=""),"",WORKDAY(D43,MAX(E43,1)-1))</f>
      </c>
      <c r="G43" s="7" t="inlineStr">
        <is>
          <t xml:space="preserve">36</t>
        </is>
      </c>
      <c r="H43" s="7" t="inlineStr">
        <is>
          <t xml:space="preserve">No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 t="inlineStr">
        <is>
          <t xml:space="preserve">Sala di controllo dei primi tre giorni</t>
        </is>
      </c>
      <c r="C44" s="5" t="inlineStr">
        <is>
          <t xml:space="preserve">Apertura</t>
        </is>
      </c>
      <c r="D44" s="8">
        <f>WORKDAY($J$3,34)</f>
      </c>
      <c r="E44" s="7">
        <v>3</v>
      </c>
      <c r="F44" s="12">
        <f>IF(OR(D44="",E44=""),"",WORKDAY(D44,MAX(E44,1)-1))</f>
      </c>
      <c r="G44" s="7" t="inlineStr">
        <is>
          <t xml:space="preserve">36</t>
        </is>
      </c>
      <c r="H44" s="7" t="inlineStr">
        <is>
          <t xml:space="preserve">No</t>
        </is>
      </c>
      <c r="I44" s="9">
        <v>0</v>
      </c>
      <c r="J44" s="8">
        <f>F44</f>
      </c>
      <c r="K44" s="11">
        <f>IF(OR(F44="",J44=""),"",F44-J44)</f>
      </c>
    </row>
    <row r="45">
      <c r="A45" s="11">
        <f>IF(B45="","",ROW()-5)</f>
      </c>
      <c r="B45" s="6" t="inlineStr">
        <is>
          <t xml:space="preserve">Presidio del primo mese: errori, ordini bloccati, richieste dei clienti</t>
        </is>
      </c>
      <c r="C45" s="5" t="inlineStr">
        <is>
          <t xml:space="preserve">Primi trenta giorni</t>
        </is>
      </c>
      <c r="D45" s="8">
        <f>WORKDAY($J$3,37)</f>
      </c>
      <c r="E45" s="7">
        <v>19</v>
      </c>
      <c r="F45" s="12">
        <f>IF(OR(D45="",E45=""),"",WORKDAY(D45,MAX(E45,1)-1))</f>
      </c>
      <c r="G45" s="7" t="inlineStr">
        <is>
          <t xml:space="preserve">39</t>
        </is>
      </c>
      <c r="H45" s="7" t="inlineStr">
        <is>
          <t xml:space="preserve">No</t>
        </is>
      </c>
      <c r="I45" s="9">
        <v>0</v>
      </c>
      <c r="J45" s="8">
        <f>F45</f>
      </c>
      <c r="K45" s="11">
        <f>IF(OR(F45="",J45=""),"",F45-J45)</f>
      </c>
    </row>
    <row r="46">
      <c r="A46" s="11">
        <f>IF(B46="","",ROW()-5)</f>
      </c>
      <c r="B46" s="6" t="inlineStr">
        <is>
          <t xml:space="preserve">Analisi del percorso d'acquisto: dove si perdono i clienti</t>
        </is>
      </c>
      <c r="C46" s="5" t="inlineStr">
        <is>
          <t xml:space="preserve">Primi trenta giorni</t>
        </is>
      </c>
      <c r="D46" s="8">
        <f>WORKDAY($J$3,42)</f>
      </c>
      <c r="E46" s="7">
        <v>3</v>
      </c>
      <c r="F46" s="12">
        <f>IF(OR(D46="",E46=""),"",WORKDAY(D46,MAX(E46,1)-1))</f>
      </c>
      <c r="G46" s="7" t="inlineStr">
        <is>
          <t xml:space="preserve">39</t>
        </is>
      </c>
      <c r="H46" s="7" t="inlineStr">
        <is>
          <t xml:space="preserve">No</t>
        </is>
      </c>
      <c r="I46" s="9">
        <v>0</v>
      </c>
      <c r="J46" s="8">
        <f>F46</f>
      </c>
      <c r="K46" s="11">
        <f>IF(OR(F46="",J46=""),"",F46-J46)</f>
      </c>
    </row>
    <row r="47">
      <c r="A47" s="11">
        <f>IF(B47="","",ROW()-5)</f>
      </c>
      <c r="B47" s="6" t="inlineStr">
        <is>
          <t xml:space="preserve">Miglioramenti della conversione dalle analisi</t>
        </is>
      </c>
      <c r="C47" s="5" t="inlineStr">
        <is>
          <t xml:space="preserve">Primi trenta giorni</t>
        </is>
      </c>
      <c r="D47" s="8">
        <f>WORKDAY($J$3,45)</f>
      </c>
      <c r="E47" s="7">
        <v>8</v>
      </c>
      <c r="F47" s="12">
        <f>IF(OR(D47="",E47=""),"",WORKDAY(D47,MAX(E47,1)-1))</f>
      </c>
      <c r="G47" s="7" t="inlineStr">
        <is>
          <t xml:space="preserve">41</t>
        </is>
      </c>
      <c r="H47" s="7" t="inlineStr">
        <is>
          <t xml:space="preserve">No</t>
        </is>
      </c>
      <c r="I47" s="9">
        <v>0</v>
      </c>
      <c r="J47" s="8">
        <f>F47</f>
      </c>
      <c r="K47" s="11">
        <f>IF(OR(F47="",J47=""),"",F47-J47)</f>
      </c>
    </row>
    <row r="48">
      <c r="A48" s="11">
        <f>IF(B48="","",ROW()-5)</f>
      </c>
      <c r="B48" s="6" t="inlineStr">
        <is>
          <t xml:space="preserve">Relazione a trenta giorni: numeri contro obiettivi</t>
        </is>
      </c>
      <c r="C48" s="5" t="inlineStr">
        <is>
          <t xml:space="preserve">Primi trenta giorni</t>
        </is>
      </c>
      <c r="D48" s="8">
        <f>WORKDAY($J$3,53)</f>
      </c>
      <c r="E48" s="7">
        <v>3</v>
      </c>
      <c r="F48" s="12">
        <f>IF(OR(D48="",E48=""),"",WORKDAY(D48,MAX(E48,1)-1))</f>
      </c>
      <c r="G48" s="7" t="inlineStr">
        <is>
          <t xml:space="preserve">42</t>
        </is>
      </c>
      <c r="H48" s="7" t="inlineStr">
        <is>
          <t xml:space="preserve">No</t>
        </is>
      </c>
      <c r="I48" s="9">
        <v>0</v>
      </c>
      <c r="J48" s="8">
        <f>F48</f>
      </c>
      <c r="K48" s="11">
        <f>IF(OR(F48="",J48=""),"",F48-J48)</f>
      </c>
    </row>
    <row r="49">
      <c r="A49" s="11">
        <f>IF(B49="","",ROW()-5)</f>
      </c>
      <c r="B49" s="6" t="inlineStr">
        <is>
          <t xml:space="preserve">Riunione di chiusura del lancio con il cliente</t>
        </is>
      </c>
      <c r="C49" s="5" t="inlineStr">
        <is>
          <t xml:space="preserve">Primi trenta giorni</t>
        </is>
      </c>
      <c r="D49" s="8">
        <f>WORKDAY($J$3,56)</f>
      </c>
      <c r="E49" s="7">
        <v>1</v>
      </c>
      <c r="F49" s="12">
        <f>IF(OR(D49="",E49=""),"",WORKDAY(D49,MAX(E49,1)-1))</f>
      </c>
      <c r="G49" s="7" t="inlineStr">
        <is>
          <t xml:space="preserve">43, 40</t>
        </is>
      </c>
      <c r="H49" s="7" t="inlineStr">
        <is>
          <t xml:space="preserve">No</t>
        </is>
      </c>
      <c r="I49" s="9">
        <v>0</v>
      </c>
      <c r="J49" s="8">
        <f>F49</f>
      </c>
      <c r="K49" s="11">
        <f>IF(OR(F49="",J49=""),"",F49-J49)</f>
      </c>
    </row>
    <row r="50">
      <c r="A50" s="11">
        <f>IF(B50="","",ROW()-5)</f>
      </c>
      <c r="B50" s="6" t="inlineStr">
        <is>
          <t xml:space="preserve">Fine del presidio del lancio</t>
        </is>
      </c>
      <c r="C50" s="5" t="inlineStr">
        <is>
          <t xml:space="preserve">Primi trenta giorni</t>
        </is>
      </c>
      <c r="D50" s="8">
        <f>WORKDAY($J$3,57)</f>
      </c>
      <c r="E50" s="7">
        <v>0</v>
      </c>
      <c r="F50" s="12">
        <f>IF(OR(D50="",E50=""),"",WORKDAY(D50,MAX(E50,1)-1))</f>
      </c>
      <c r="G50" s="7" t="inlineStr">
        <is>
          <t xml:space="preserve">44</t>
        </is>
      </c>
      <c r="H50" s="7" t="inlineStr">
        <is>
          <t xml:space="preserve">Sì</t>
        </is>
      </c>
      <c r="I50" s="9">
        <v>0</v>
      </c>
      <c r="J50" s="8">
        <f>F50</f>
      </c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4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</mergeCells>
  <conditionalFormatting sqref="L6:CX105">
    <cfRule type="expression" dxfId="6" priority="1" stopIfTrue="1">
      <formula>AND($H6="Sì",L$5=$F6)</formula>
    </cfRule>
  </conditionalFormatting>
  <conditionalFormatting sqref="L6:CX105">
    <cfRule type="expression" dxfId="7" priority="2" stopIfTrue="1">
      <formula>AND(AND($F6&lt;&gt;"",L$5&gt;=$D6,L$5&lt;=$F6),$F6&lt;TODAY(),N($I6)&lt;1)</formula>
    </cfRule>
  </conditionalFormatting>
  <conditionalFormatting sqref="L6:CX105">
    <cfRule type="expression" dxfId="8" priority="3" stopIfTrue="1">
      <formula>AND(AND($F6&lt;&gt;"",L$5&gt;=$D6,L$5&lt;=$F6),L$5&lt;$D6+($F6-$D6+1)*N($I6))</formula>
    </cfRule>
  </conditionalFormatting>
  <conditionalFormatting sqref="L6:CX105">
    <cfRule type="expression" dxfId="9" priority="4" stopIfTrue="1">
      <formula>AND($F6&lt;&gt;"",L$5&gt;=$D6,L$5&lt;=$F6)</formula>
    </cfRule>
  </conditionalFormatting>
  <conditionalFormatting sqref="L6:CX105">
    <cfRule type="expression" dxfId="10" priority="5" stopIfTrue="1">
      <formula>L$5=TODAY()</formula>
    </cfRule>
  </conditionalFormatting>
  <conditionalFormatting sqref="L6:CX105">
    <cfRule type="expression" dxfId="12" priority="6" stopIfTrue="1">
      <formula>WEEKDAY(L$5,2)&gt;5</formula>
    </cfRule>
  </conditionalFormatting>
  <conditionalFormatting sqref="L5:CX5">
    <cfRule type="expression" dxfId="11" priority="7" stopIfTrue="1">
      <formula>L5=TODAY()</formula>
    </cfRule>
  </conditionalFormatting>
  <conditionalFormatting sqref="L5:CX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Lancio dell'e-commerce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90" customHeight="1">
      <c r="A6" s="13">
        <f>IF(B6="","","R-"&amp;(ROW()-5))</f>
      </c>
      <c r="B6" s="6" t="inlineStr">
        <is>
          <t xml:space="preserve">La cassa rallenta nel picco dell'apertura</t>
        </is>
      </c>
      <c r="C6" s="6" t="inlineStr">
        <is>
          <t xml:space="preserve">L'annuncio porta in pochi minuti più utenti di quelli provati: la cassa va in errore proprio quando i clienti vogliono pagare.</t>
        </is>
      </c>
      <c r="D6" s="5" t="inlineStr">
        <is>
          <t xml:space="preserve">Tecnica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Prove di carico al doppio della stima, cassa compresa; apertura riservata prima di quella pubblica; campagne accese a scaglioni e non tutte insieme.</t>
        </is>
      </c>
      <c r="L6" s="6" t="inlineStr">
        <is>
          <t xml:space="preserve">Stima del traffico e degli ordini nel picco dell'apertura; Prove di carico sul picco atteso, cassa compresa; CDN, cache delle pagine e immagini ottimizzate</t>
        </is>
      </c>
      <c r="M6" s="5" t="inlineStr">
        <is>
          <t xml:space="preserve">Identificato</t>
        </is>
      </c>
      <c r="N6" s="8">
        <f>WORKDAY(Piano!$J$3,20)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Pagamenti rifiutati in produzione</t>
        </is>
      </c>
      <c r="C7" s="6" t="inlineStr">
        <is>
          <t xml:space="preserve">Chiavi sbagliate, conto non ancora abilitato o 3-D Secure configurato male: gli ordini si fermano alla cassa e il cliente non ci riprova.</t>
        </is>
      </c>
      <c r="D7" s="5" t="inlineStr">
        <is>
          <t xml:space="preserve">Pagamenti</t>
        </is>
      </c>
      <c r="E7" s="5"/>
      <c r="F7" s="7">
        <v>3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Pagamenti veri con carte e portafogli diversi nella prova generale; tasso di pagamenti rifiutati nel cruscotto, con una soglia che fa scattare l'allarme.</t>
        </is>
      </c>
      <c r="L7" s="6" t="inlineStr">
        <is>
          <t xml:space="preserve">Pagamenti in produzione: 3-D Secure, autorizzazioni e rimborsi; Prova generale: venti ordini veri dalla cassa alla consegna</t>
        </is>
      </c>
      <c r="M7" s="5" t="inlineStr">
        <is>
          <t xml:space="preserve">Identificato</t>
        </is>
      </c>
      <c r="N7" s="8">
        <f>WORKDAY(Piano!$J$3,14)</f>
      </c>
      <c r="O7" s="11">
        <f>IF(AND(B7&lt;&gt;"",ISNUMBER(N7),M7&lt;&gt;"Chiuso",M7&lt;&gt;"Occorso",N7&lt;TODAY()),"Scaduta","")</f>
      </c>
    </row>
    <row r="8" ht="75" customHeight="1">
      <c r="A8" s="13">
        <f>IF(B8="","","R-"&amp;(ROW()-5))</f>
      </c>
      <c r="B8" s="6" t="inlineStr">
        <is>
          <t xml:space="preserve">Spedizioni in ritardo nella prima settimana</t>
        </is>
      </c>
      <c r="C8" s="6" t="inlineStr">
        <is>
          <t xml:space="preserve">Il magazzino non è abituato agli ordini online: pacchi preparati tardi, tracciamenti mancanti, telefonate al servizio clienti e recensioni negative.</t>
        </is>
      </c>
      <c r="D8" s="5" t="inlineStr">
        <is>
          <t xml:space="preserve">Operazioni</t>
        </is>
      </c>
      <c r="E8" s="5"/>
      <c r="F8" s="7">
        <v>3</v>
      </c>
      <c r="G8" s="7">
        <v>4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Processo dell'ordine provato con venti ordini veri; tempi di spedizione promessi prudenti per il primo mese; persona in più in magazzino nei giorni dell'apertura.</t>
        </is>
      </c>
      <c r="L8" s="6" t="inlineStr">
        <is>
          <t xml:space="preserve">Processo dell'ordine con il magazzino: prelievo, imballo, ritiro del corriere; Prova generale: venti ordini veri dalla cassa alla consegna</t>
        </is>
      </c>
      <c r="M8" s="5" t="inlineStr">
        <is>
          <t xml:space="preserve">Identificato</t>
        </is>
      </c>
      <c r="N8" s="8">
        <f>WORKDAY(Piano!$J$3,24)</f>
      </c>
      <c r="O8" s="11">
        <f>IF(AND(B8&lt;&gt;"",ISNUMBER(N8),M8&lt;&gt;"Chiuso",M8&lt;&gt;"Occorso",N8&lt;TODAY()),"Scaduta","")</f>
      </c>
    </row>
    <row r="9" ht="90" customHeight="1">
      <c r="A9" s="13">
        <f>IF(B9="","","R-"&amp;(ROW()-5))</f>
      </c>
      <c r="B9" s="6" t="inlineStr">
        <is>
          <t xml:space="preserve">Conversioni non misurate</t>
        </is>
      </c>
      <c r="C9" s="6" t="inlineStr">
        <is>
          <t xml:space="preserve">Consenso che non arriva alle piattaforme o eventi d'acquisto mancanti: le campagne ottimizzano al buio e il budget dell'apertura si spreca.</t>
        </is>
      </c>
      <c r="D9" s="5" t="inlineStr">
        <is>
          <t xml:space="preserve">Misura</t>
        </is>
      </c>
      <c r="E9" s="5"/>
      <c r="F9" s="7">
        <v>4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Ogni evento provato con un ordine di prova; confronto quotidiano fra acquisti misurati e ordini del pannello nella prima settimana.</t>
        </is>
      </c>
      <c r="L9" s="6" t="inlineStr">
        <is>
          <t xml:space="preserve">Consenso ai cookie e segnali di consenso alle piattaforme pubblicitarie; Piano di misura: eventi dell'acquisto, conversioni, invio lato server</t>
        </is>
      </c>
      <c r="M9" s="5" t="inlineStr">
        <is>
          <t xml:space="preserve">Identificato</t>
        </is>
      </c>
      <c r="N9" s="8">
        <f>WORKDAY(Piano!$J$3,17)</f>
      </c>
      <c r="O9" s="11">
        <f>IF(AND(B9&lt;&gt;"",ISNUMBER(N9),M9&lt;&gt;"Chiuso",M9&lt;&gt;"Occorso",N9&lt;TODAY()),"Scaduta","")</f>
      </c>
    </row>
    <row r="10" ht="75" customHeight="1">
      <c r="A10" s="13">
        <f>IF(B10="","","R-"&amp;(ROW()-5))</f>
      </c>
      <c r="B10" s="6" t="inlineStr">
        <is>
          <t xml:space="preserve">Data di apertura annunciata prima che il negozio sia pronto</t>
        </is>
      </c>
      <c r="C10" s="6" t="inlineStr">
        <is>
          <t xml:space="preserve">La data è già sui social: si apre con criteri bloccanti non superati per non perdere la faccia.</t>
        </is>
      </c>
      <c r="D10" s="5" t="inlineStr">
        <is>
          <t xml:space="preserve">Pianificazione</t>
        </is>
      </c>
      <c r="E10" s="5"/>
      <c r="F10" s="7">
        <v>4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Criteri di via libera scritti e firmati all'avvio; data pubblica annunciata solo dopo la prontezza tecnica; apertura riservata come margine.</t>
        </is>
      </c>
      <c r="L10" s="6" t="inlineStr">
        <is>
          <t xml:space="preserve">Verifica di prontezza del negozio: che cosa manca all'apertura; Riunione di via libera: criteri superati o data spostata</t>
        </is>
      </c>
      <c r="M10" s="5" t="inlineStr">
        <is>
          <t xml:space="preserve">Identificato</t>
        </is>
      </c>
      <c r="N10" s="8">
        <f>WORKDAY(Piano!$J$3,9)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Lancio di un e-commerce: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Dal negozio costruito all'apertura: prove di carico, pagamenti 3-D Secure, magazzino, misura delle conversioni, apertura riservata e trenta giorni di presidio.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HYPERLINK("https://keenhour.com/modelli/lancio-ecommerce","Il modello «Lancio di un e-commerce» nella galleria")</f>
      </c>
    </row>
    <row r="20">
      <c r="B20" s="29">
        <f>HYPERLINK("https://keenhour.com/modelli/lancio-ecommerce/usa","Usa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Lancio di un e-commerce</dc:title>
  <dc:creator>KeenHour</dc:creator>
  <dc:language>it-IT</dc:language>
</cp:coreProperties>
</file>