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</cols>
  <sheetData>
    <row r="1" ht="34" customHeight="1"/>
    <row r="2" ht="28" customHeight="1">
      <c r="A2" s="1" t="inlineStr">
        <is>
          <t xml:space="preserve">Manutenzione programmata degli impianti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Manutenzione programmata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</row>
    <row r="6">
      <c r="A6" s="11">
        <f>IF(B6="","",ROW()-5)</f>
      </c>
      <c r="B6" s="6" t="inlineStr">
        <is>
          <t xml:space="preserve">Programma di manutenzione avviato</t>
        </is>
      </c>
      <c r="C6" s="5" t="inlineStr">
        <is>
          <t xml:space="preserve">Censimento e criticità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Censimento di impianti e macchine con codice e scheda</t>
        </is>
      </c>
      <c r="C7" s="5" t="inlineStr">
        <is>
          <t xml:space="preserve">Censimento e criticità</t>
        </is>
      </c>
      <c r="D7" s="8">
        <f>WORKDAY($J$3,1)</f>
      </c>
      <c r="E7" s="7">
        <v>10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Analisi dello storico di guasti e fermi</t>
        </is>
      </c>
      <c r="C8" s="5" t="inlineStr">
        <is>
          <t xml:space="preserve">Censimento e criticità</t>
        </is>
      </c>
      <c r="D8" s="8">
        <f>WORKDAY($J$3,1)</f>
      </c>
      <c r="E8" s="7">
        <v>8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Raccolta di manuali e indicazioni di manutenzione dei costruttori</t>
        </is>
      </c>
      <c r="C9" s="5" t="inlineStr">
        <is>
          <t xml:space="preserve">Censimento e criticità</t>
        </is>
      </c>
      <c r="D9" s="8">
        <f>WORKDAY($J$3,1)</f>
      </c>
      <c r="E9" s="7">
        <v>10</v>
      </c>
      <c r="F9" s="12">
        <f>IF(OR(D9="",E9=""),"",WORKDAY(D9,MAX(E9,1)-1))</f>
      </c>
      <c r="G9" s="7" t="inlineStr">
        <is>
          <t xml:space="preserve">1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Verifiche obbligatorie di legge e loro scadenze</t>
        </is>
      </c>
      <c r="C10" s="5" t="inlineStr">
        <is>
          <t xml:space="preserve">Censimento e criticità</t>
        </is>
      </c>
      <c r="D10" s="8">
        <f>WORKDAY($J$3,1)</f>
      </c>
      <c r="E10" s="7">
        <v>6</v>
      </c>
      <c r="F10" s="12">
        <f>IF(OR(D10="",E10=""),"",WORKDAY(D10,MAX(E10,1)-1))</f>
      </c>
      <c r="G10" s="7" t="inlineStr">
        <is>
          <t xml:space="preserve">1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Classificazione di criticità degli impianti (A, B, C)</t>
        </is>
      </c>
      <c r="C11" s="5" t="inlineStr">
        <is>
          <t xml:space="preserve">Censimento e criticità</t>
        </is>
      </c>
      <c r="D11" s="8">
        <f>WORKDAY($J$3,11)</f>
      </c>
      <c r="E11" s="7">
        <v>4</v>
      </c>
      <c r="F11" s="12">
        <f>IF(OR(D11="",E11=""),"",WORKDAY(D11,MAX(E11,1)-1))</f>
      </c>
      <c r="G11" s="7" t="inlineStr">
        <is>
          <t xml:space="preserve">2, 3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Piani di manutenzione preventiva degli impianti critici</t>
        </is>
      </c>
      <c r="C12" s="5" t="inlineStr">
        <is>
          <t xml:space="preserve">Piano di manutenzione</t>
        </is>
      </c>
      <c r="D12" s="8">
        <f>WORKDAY($J$3,15)</f>
      </c>
      <c r="E12" s="7">
        <v>16</v>
      </c>
      <c r="F12" s="12">
        <f>IF(OR(D12="",E12=""),"",WORKDAY(D12,MAX(E12,1)-1))</f>
      </c>
      <c r="G12" s="7" t="inlineStr">
        <is>
          <t xml:space="preserve">6, 4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Standard di manutenzione autonoma degli operatori (TPM)</t>
        </is>
      </c>
      <c r="C13" s="5" t="inlineStr">
        <is>
          <t xml:space="preserve">Piano di manutenzione</t>
        </is>
      </c>
      <c r="D13" s="8">
        <f>WORKDAY($J$3,15)</f>
      </c>
      <c r="E13" s="7">
        <v>14</v>
      </c>
      <c r="F13" s="12">
        <f>IF(OR(D13="",E13=""),"",WORKDAY(D13,MAX(E13,1)-1))</f>
      </c>
      <c r="G13" s="7" t="inlineStr">
        <is>
          <t xml:space="preserve">6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Controlli predittivi: termografie, vibrazioni, analisi degli oli</t>
        </is>
      </c>
      <c r="C14" s="5" t="inlineStr">
        <is>
          <t xml:space="preserve">Piano di manutenzione</t>
        </is>
      </c>
      <c r="D14" s="8">
        <f>WORKDAY($J$3,20)</f>
      </c>
      <c r="E14" s="7">
        <v>11</v>
      </c>
      <c r="F14" s="12">
        <f>IF(OR(D14="",E14=""),"",WORKDAY(D14,MAX(E14,1)-1))</f>
      </c>
      <c r="G14" s="7" t="inlineStr">
        <is>
          <t xml:space="preserve">6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Calendario annuale degli interventi e delle verifiche</t>
        </is>
      </c>
      <c r="C15" s="5" t="inlineStr">
        <is>
          <t xml:space="preserve">Piano di manutenzione</t>
        </is>
      </c>
      <c r="D15" s="8">
        <f>WORKDAY($J$3,31)</f>
      </c>
      <c r="E15" s="7">
        <v>4</v>
      </c>
      <c r="F15" s="12">
        <f>IF(OR(D15="",E15=""),"",WORKDAY(D15,MAX(E15,1)-1))</f>
      </c>
      <c r="G15" s="7" t="inlineStr">
        <is>
          <t xml:space="preserve">7, 9, 5, 8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Piano di manutenzione approvato con la produzione</t>
        </is>
      </c>
      <c r="C16" s="5" t="inlineStr">
        <is>
          <t xml:space="preserve">Piano di manutenzione</t>
        </is>
      </c>
      <c r="D16" s="8">
        <f>WORKDAY($J$3,35)</f>
      </c>
      <c r="E16" s="7">
        <v>0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Sì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Caricamento del piano nel gestionale di manutenzione</t>
        </is>
      </c>
      <c r="C17" s="5" t="inlineStr">
        <is>
          <t xml:space="preserve">Piano di manutenzione</t>
        </is>
      </c>
      <c r="D17" s="8">
        <f>WORKDAY($J$3,36)</f>
      </c>
      <c r="E17" s="7">
        <v>7</v>
      </c>
      <c r="F17" s="12">
        <f>IF(OR(D17="",E17=""),"",WORKDAY(D17,MAX(E17,1)-1))</f>
      </c>
      <c r="G17" s="7" t="inlineStr">
        <is>
          <t xml:space="preserve">11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Elenco dei ricambi critici e scorte minime</t>
        </is>
      </c>
      <c r="C18" s="5" t="inlineStr">
        <is>
          <t xml:space="preserve">Ricambi e ditte esterne</t>
        </is>
      </c>
      <c r="D18" s="8">
        <f>WORKDAY($J$3,31)</f>
      </c>
      <c r="E18" s="7">
        <v>6</v>
      </c>
      <c r="F18" s="12">
        <f>IF(OR(D18="",E18=""),"",WORKDAY(D18,MAX(E18,1)-1))</f>
      </c>
      <c r="G18" s="7" t="inlineStr">
        <is>
          <t xml:space="preserve">7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Ordini dei ricambi a lunga consegna e dei materiali del fermo</t>
        </is>
      </c>
      <c r="C19" s="5" t="inlineStr">
        <is>
          <t xml:space="preserve">Ricambi e ditte esterne</t>
        </is>
      </c>
      <c r="D19" s="8">
        <f>WORKDAY($J$3,37)</f>
      </c>
      <c r="E19" s="7">
        <v>3</v>
      </c>
      <c r="F19" s="12">
        <f>IF(OR(D19="",E19=""),"",WORKDAY(D19,MAX(E19,1)-1))</f>
      </c>
      <c r="G19" s="7" t="inlineStr">
        <is>
          <t xml:space="preserve">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Consegna dei ricambi e dei materiali</t>
        </is>
      </c>
      <c r="C20" s="5" t="inlineStr">
        <is>
          <t xml:space="preserve">Ricambi e ditte esterne</t>
        </is>
      </c>
      <c r="D20" s="8">
        <f>WORKDAY($J$3,40)</f>
      </c>
      <c r="E20" s="7">
        <v>30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Contratti con ditte esterne e assistenza dei costruttori</t>
        </is>
      </c>
      <c r="C21" s="5" t="inlineStr">
        <is>
          <t xml:space="preserve">Ricambi e ditte esterne</t>
        </is>
      </c>
      <c r="D21" s="8">
        <f>WORKDAY($J$3,36)</f>
      </c>
      <c r="E21" s="7">
        <v>10</v>
      </c>
      <c r="F21" s="12">
        <f>IF(OR(D21="",E21=""),"",WORKDAY(D21,MAX(E21,1)-1))</f>
      </c>
      <c r="G21" s="7" t="inlineStr">
        <is>
          <t xml:space="preserve">11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DUVRI e coordinamento della sicurezza con le ditte esterne</t>
        </is>
      </c>
      <c r="C22" s="5" t="inlineStr">
        <is>
          <t xml:space="preserve">Ricambi e ditte esterne</t>
        </is>
      </c>
      <c r="D22" s="8">
        <f>WORKDAY($J$3,46)</f>
      </c>
      <c r="E22" s="7">
        <v>10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Piano del fermo: interventi, sequenza, squadre e durata</t>
        </is>
      </c>
      <c r="C23" s="5" t="inlineStr">
        <is>
          <t xml:space="preserve">Fermo impianto programmato</t>
        </is>
      </c>
      <c r="D23" s="8">
        <f>WORKDAY($J$3,56)</f>
      </c>
      <c r="E23" s="7">
        <v>7</v>
      </c>
      <c r="F23" s="12">
        <f>IF(OR(D23="",E23=""),"",WORKDAY(D23,MAX(E23,1)-1))</f>
      </c>
      <c r="G23" s="7" t="inlineStr">
        <is>
          <t xml:space="preserve">17, 10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Produzione anticipata e scorte per coprire il fermo</t>
        </is>
      </c>
      <c r="C24" s="5" t="inlineStr">
        <is>
          <t xml:space="preserve">Fermo impianto programmato</t>
        </is>
      </c>
      <c r="D24" s="8">
        <f>WORKDAY($J$3,63)</f>
      </c>
      <c r="E24" s="7">
        <v>18</v>
      </c>
      <c r="F24" s="12">
        <f>IF(OR(D24="",E24=""),"",WORKDAY(D24,MAX(E24,1)-1))</f>
      </c>
      <c r="G24" s="7" t="inlineStr">
        <is>
          <t xml:space="preserve">18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Permessi di lavoro e procedure di blocco delle energie</t>
        </is>
      </c>
      <c r="C25" s="5" t="inlineStr">
        <is>
          <t xml:space="preserve">Fermo impianto programmato</t>
        </is>
      </c>
      <c r="D25" s="8">
        <f>WORKDAY($J$3,63)</f>
      </c>
      <c r="E25" s="7">
        <v>8</v>
      </c>
      <c r="F25" s="12">
        <f>IF(OR(D25="",E25=""),"",WORKDAY(D25,MAX(E25,1)-1))</f>
      </c>
      <c r="G25" s="7" t="inlineStr">
        <is>
          <t xml:space="preserve">18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Inizio del fermo impianto</t>
        </is>
      </c>
      <c r="C26" s="5" t="inlineStr">
        <is>
          <t xml:space="preserve">Fermo impianto programmato</t>
        </is>
      </c>
      <c r="D26" s="8">
        <f>WORKDAY($J$3,81)</f>
      </c>
      <c r="E26" s="7">
        <v>0</v>
      </c>
      <c r="F26" s="12">
        <f>IF(OR(D26="",E26=""),"",WORKDAY(D26,MAX(E26,1)-1))</f>
      </c>
      <c r="G26" s="7" t="inlineStr">
        <is>
          <t xml:space="preserve">19, 20, 15</t>
        </is>
      </c>
      <c r="H26" s="7" t="inlineStr">
        <is>
          <t xml:space="preserve">Sì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Esecuzione degli interventi durante il fermo</t>
        </is>
      </c>
      <c r="C27" s="5" t="inlineStr">
        <is>
          <t xml:space="preserve">Fermo impianto programmato</t>
        </is>
      </c>
      <c r="D27" s="8">
        <f>WORKDAY($J$3,82)</f>
      </c>
      <c r="E27" s="7">
        <v>10</v>
      </c>
      <c r="F27" s="12">
        <f>IF(OR(D27="",E27=""),"",WORKDAY(D27,MAX(E27,1)-1))</f>
      </c>
      <c r="G27" s="7" t="inlineStr">
        <is>
          <t xml:space="preserve">21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   Pulizie straordinarie e ispezione degli impianti</t>
        </is>
      </c>
      <c r="C28" s="5" t="inlineStr">
        <is>
          <t xml:space="preserve">Fermo impianto programmato</t>
        </is>
      </c>
      <c r="D28" s="8">
        <f>WORKDAY($J$3,82)</f>
      </c>
      <c r="E28" s="7">
        <v>3</v>
      </c>
      <c r="F28" s="12">
        <f>IF(OR(D28="",E28=""),"",WORKDAY(D28,MAX(E28,1)-1))</f>
      </c>
      <c r="G28" s="7"/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   Interventi meccanici: cuscinetti, trasmissioni, guide, tenute</t>
        </is>
      </c>
      <c r="C29" s="5" t="inlineStr">
        <is>
          <t xml:space="preserve">Fermo impianto programmato</t>
        </is>
      </c>
      <c r="D29" s="8">
        <f>WORKDAY($J$3,82)</f>
      </c>
      <c r="E29" s="7">
        <v>8</v>
      </c>
      <c r="F29" s="12">
        <f>IF(OR(D29="",E29=""),"",WORKDAY(D29,MAX(E29,1)-1))</f>
      </c>
      <c r="G29" s="7"/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   Interventi elettrici: quadri, serraggi, motori, sensori</t>
        </is>
      </c>
      <c r="C30" s="5" t="inlineStr">
        <is>
          <t xml:space="preserve">Fermo impianto programmato</t>
        </is>
      </c>
      <c r="D30" s="8">
        <f>WORKDAY($J$3,82)</f>
      </c>
      <c r="E30" s="7">
        <v>7</v>
      </c>
      <c r="F30" s="12">
        <f>IF(OR(D30="",E30=""),"",WORKDAY(D30,MAX(E30,1)-1))</f>
      </c>
      <c r="G30" s="7"/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   Verifiche periodiche di legge a impianti fermi</t>
        </is>
      </c>
      <c r="C31" s="5" t="inlineStr">
        <is>
          <t xml:space="preserve">Fermo impianto programmato</t>
        </is>
      </c>
      <c r="D31" s="8">
        <f>WORKDAY($J$3,84)</f>
      </c>
      <c r="E31" s="7">
        <v>5</v>
      </c>
      <c r="F31" s="12">
        <f>IF(OR(D31="",E31=""),"",WORKDAY(D31,MAX(E31,1)-1))</f>
      </c>
      <c r="G31" s="7"/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   Interventi delle ditte esterne e dei tecnici dei costruttori</t>
        </is>
      </c>
      <c r="C32" s="5" t="inlineStr">
        <is>
          <t xml:space="preserve">Fermo impianto programmato</t>
        </is>
      </c>
      <c r="D32" s="8">
        <f>WORKDAY($J$3,83)</f>
      </c>
      <c r="E32" s="7">
        <v>8</v>
      </c>
      <c r="F32" s="12">
        <f>IF(OR(D32="",E32=""),"",WORKDAY(D32,MAX(E32,1)-1))</f>
      </c>
      <c r="G32" s="7"/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Verifiche prima del riavvio</t>
        </is>
      </c>
      <c r="C33" s="5" t="inlineStr">
        <is>
          <t xml:space="preserve">Fermo impianto programmato</t>
        </is>
      </c>
      <c r="D33" s="8">
        <f>WORKDAY($J$3,92)</f>
      </c>
      <c r="E33" s="7">
        <v>1</v>
      </c>
      <c r="F33" s="12">
        <f>IF(OR(D33="",E33=""),"",WORKDAY(D33,MAX(E33,1)-1))</f>
      </c>
      <c r="G33" s="7" t="inlineStr">
        <is>
          <t xml:space="preserve">22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Impianti riavviati</t>
        </is>
      </c>
      <c r="C34" s="5" t="inlineStr">
        <is>
          <t xml:space="preserve">Fermo impianto programmato</t>
        </is>
      </c>
      <c r="D34" s="8">
        <f>WORKDAY($J$3,92)</f>
      </c>
      <c r="E34" s="7">
        <v>0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Sì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Prove di produzione e controllo dei primi pezzi</t>
        </is>
      </c>
      <c r="C35" s="5" t="inlineStr">
        <is>
          <t xml:space="preserve">Fermo impianto programmato</t>
        </is>
      </c>
      <c r="D35" s="8">
        <f>WORKDAY($J$3,93)</f>
      </c>
      <c r="E35" s="7">
        <v>2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Formazione degli operatori sulla manutenzione autonoma</t>
        </is>
      </c>
      <c r="C36" s="5" t="inlineStr">
        <is>
          <t xml:space="preserve">Esercizio e miglioramento</t>
        </is>
      </c>
      <c r="D36" s="8">
        <f>WORKDAY($J$3,36)</f>
      </c>
      <c r="E36" s="7">
        <v>7</v>
      </c>
      <c r="F36" s="12">
        <f>IF(OR(D36="",E36=""),"",WORKDAY(D36,MAX(E36,1)-1))</f>
      </c>
      <c r="G36" s="7" t="inlineStr">
        <is>
          <t xml:space="preserve">11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Avvio della manutenzione autonoma sulle linee pilota</t>
        </is>
      </c>
      <c r="C37" s="5" t="inlineStr">
        <is>
          <t xml:space="preserve">Esercizio e miglioramento</t>
        </is>
      </c>
      <c r="D37" s="8">
        <f>WORKDAY($J$3,43)</f>
      </c>
      <c r="E37" s="7">
        <v>18</v>
      </c>
      <c r="F37" s="12">
        <f>IF(OR(D37="",E37=""),"",WORKDAY(D37,MAX(E37,1)-1))</f>
      </c>
      <c r="G37" s="7" t="inlineStr">
        <is>
          <t xml:space="preserve">31, 12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Interventi preventivi del calendario, mese per mese</t>
        </is>
      </c>
      <c r="C38" s="5" t="inlineStr">
        <is>
          <t xml:space="preserve">Esercizio e miglioramento</t>
        </is>
      </c>
      <c r="D38" s="8">
        <f>WORKDAY($J$3,43)</f>
      </c>
      <c r="E38" s="7">
        <v>78</v>
      </c>
      <c r="F38" s="12">
        <f>IF(OR(D38="",E38=""),"",WORKDAY(D38,MAX(E38,1)-1))</f>
      </c>
      <c r="G38" s="7" t="inlineStr">
        <is>
          <t xml:space="preserve">12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Rapporto del fermo e lezioni per il prossimo</t>
        </is>
      </c>
      <c r="C39" s="5" t="inlineStr">
        <is>
          <t xml:space="preserve">Esercizio e miglioramento</t>
        </is>
      </c>
      <c r="D39" s="8">
        <f>WORKDAY($J$3,95)</f>
      </c>
      <c r="E39" s="7">
        <v>3</v>
      </c>
      <c r="F39" s="12">
        <f>IF(OR(D39="",E39=""),"",WORKDAY(D39,MAX(E39,1)-1))</f>
      </c>
      <c r="G39" s="7" t="inlineStr">
        <is>
          <t xml:space="preserve">30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Indicatori: MTBF, MTTR, disponibilità e costo di manutenzione</t>
        </is>
      </c>
      <c r="C40" s="5" t="inlineStr">
        <is>
          <t xml:space="preserve">Esercizio e miglioramento</t>
        </is>
      </c>
      <c r="D40" s="8">
        <f>WORKDAY($J$3,95)</f>
      </c>
      <c r="E40" s="7">
        <v>21</v>
      </c>
      <c r="F40" s="12">
        <f>IF(OR(D40="",E40=""),"",WORKDAY(D40,MAX(E40,1)-1))</f>
      </c>
      <c r="G40" s="7" t="inlineStr">
        <is>
          <t xml:space="preserve">30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Riesame del programma e piano dell'anno successivo</t>
        </is>
      </c>
      <c r="C41" s="5" t="inlineStr">
        <is>
          <t xml:space="preserve">Esercizio e miglioramento</t>
        </is>
      </c>
      <c r="D41" s="8">
        <f>WORKDAY($J$3,121)</f>
      </c>
      <c r="E41" s="7">
        <v>3</v>
      </c>
      <c r="F41" s="12">
        <f>IF(OR(D41="",E41=""),"",WORKDAY(D41,MAX(E41,1)-1))</f>
      </c>
      <c r="G41" s="7" t="inlineStr">
        <is>
          <t xml:space="preserve">35, 33, 34, 32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Programma di manutenzione a regime</t>
        </is>
      </c>
      <c r="C42" s="5" t="inlineStr">
        <is>
          <t xml:space="preserve">Esercizio e miglioramento</t>
        </is>
      </c>
      <c r="D42" s="8">
        <f>WORKDAY($J$3,123)</f>
      </c>
      <c r="E42" s="7">
        <v>0</v>
      </c>
      <c r="F42" s="12">
        <f>IF(OR(D42="",E42=""),"",WORKDAY(D42,MAX(E42,1)-1))</f>
      </c>
      <c r="G42" s="7" t="inlineStr">
        <is>
          <t xml:space="preserve">36</t>
        </is>
      </c>
      <c r="H42" s="7" t="inlineStr">
        <is>
          <t xml:space="preserve">Sì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27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</mergeCells>
  <conditionalFormatting sqref="L6:GK105">
    <cfRule type="expression" dxfId="6" priority="1" stopIfTrue="1">
      <formula>AND($H6="Sì",L$5=$F6)</formula>
    </cfRule>
  </conditionalFormatting>
  <conditionalFormatting sqref="L6:GK105">
    <cfRule type="expression" dxfId="7" priority="2" stopIfTrue="1">
      <formula>AND(AND($F6&lt;&gt;"",L$5&gt;=$D6,L$5&lt;=$F6),$F6&lt;TODAY(),N($I6)&lt;1)</formula>
    </cfRule>
  </conditionalFormatting>
  <conditionalFormatting sqref="L6:GK105">
    <cfRule type="expression" dxfId="8" priority="3" stopIfTrue="1">
      <formula>AND(AND($F6&lt;&gt;"",L$5&gt;=$D6,L$5&lt;=$F6),L$5&lt;$D6+($F6-$D6+1)*N($I6))</formula>
    </cfRule>
  </conditionalFormatting>
  <conditionalFormatting sqref="L6:GK105">
    <cfRule type="expression" dxfId="9" priority="4" stopIfTrue="1">
      <formula>AND($F6&lt;&gt;"",L$5&gt;=$D6,L$5&lt;=$F6)</formula>
    </cfRule>
  </conditionalFormatting>
  <conditionalFormatting sqref="L6:GK105">
    <cfRule type="expression" dxfId="10" priority="5" stopIfTrue="1">
      <formula>L$5=TODAY()</formula>
    </cfRule>
  </conditionalFormatting>
  <conditionalFormatting sqref="L6:GK105">
    <cfRule type="expression" dxfId="12" priority="6" stopIfTrue="1">
      <formula>WEEKDAY(L$5,2)&gt;5</formula>
    </cfRule>
  </conditionalFormatting>
  <conditionalFormatting sqref="L5:GK5">
    <cfRule type="expression" dxfId="11" priority="7" stopIfTrue="1">
      <formula>L5=TODAY()</formula>
    </cfRule>
  </conditionalFormatting>
  <conditionalFormatting sqref="L5:GK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Manutenzione programmata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La produzione non concede le macchine ferme</t>
        </is>
      </c>
      <c r="C6" s="6" t="inlineStr">
        <is>
          <t xml:space="preserve">Con gli ordini in ritardo gli interventi preventivi vengono rimandati di settimana in settimana: si torna alla manutenzione a guasto.</t>
        </is>
      </c>
      <c r="D6" s="5" t="inlineStr">
        <is>
          <t xml:space="preserve">Organizzazione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Scalare</t>
        </is>
      </c>
      <c r="K6" s="6" t="inlineStr">
        <is>
          <t xml:space="preserve">Calendario approvato con la produzione e la direzione; interventi spostati solo con una nuova data scritta; quota di interventi rimandati misurata ogni mese.</t>
        </is>
      </c>
      <c r="L6" s="6" t="inlineStr">
        <is>
          <t xml:space="preserve">Calendario annuale degli interventi e delle verifiche; Interventi preventivi del calendario, mese per mese</t>
        </is>
      </c>
      <c r="M6" s="5" t="inlineStr">
        <is>
          <t xml:space="preserve">Identificato</t>
        </is>
      </c>
      <c r="N6" s="8">
        <f>WORKDAY(Piano!$J$3,35)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Ricambi non arrivati per il fermo</t>
        </is>
      </c>
      <c r="C7" s="6" t="inlineStr">
        <is>
          <t xml:space="preserve">Un ricambio originale con consegna lunga manca il giorno del fermo: l'intervento salta e la macchina riparte senza revisione.</t>
        </is>
      </c>
      <c r="D7" s="5" t="inlineStr">
        <is>
          <t xml:space="preserve">Ricambi</t>
        </is>
      </c>
      <c r="E7" s="5"/>
      <c r="F7" s="7">
        <v>3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Ordini dei ricambi del fermo appena approvato il piano; conferma delle date dal fornitore e verifica a magazzino due settimane prima.</t>
        </is>
      </c>
      <c r="L7" s="6" t="inlineStr">
        <is>
          <t xml:space="preserve">Ordini dei ricambi a lunga consegna e dei materiali del fermo; Consegna dei ricambi e dei materiali</t>
        </is>
      </c>
      <c r="M7" s="5" t="inlineStr">
        <is>
          <t xml:space="preserve">Identificato</t>
        </is>
      </c>
      <c r="N7" s="8">
        <f>WORKDAY(Piano!$J$3,60)</f>
      </c>
      <c r="O7" s="11">
        <f>IF(AND(B7&lt;&gt;"",ISNUMBER(N7),M7&lt;&gt;"Chiuso",M7&lt;&gt;"Occorso",N7&lt;TODAY()),"Scaduta","")</f>
      </c>
    </row>
    <row r="8" ht="90" customHeight="1">
      <c r="A8" s="13">
        <f>IF(B8="","","R-"&amp;(ROW()-5))</f>
      </c>
      <c r="B8" s="6" t="inlineStr">
        <is>
          <t xml:space="preserve">Infortunio durante gli interventi del fermo</t>
        </is>
      </c>
      <c r="C8" s="6" t="inlineStr">
        <is>
          <t xml:space="preserve">Molte persone e ditte esterne sugli impianti negli stessi giorni: energie non sezionate e interferenze sono il rischio più alto dell'anno.</t>
        </is>
      </c>
      <c r="D8" s="5" t="inlineStr">
        <is>
          <t xml:space="preserve">Sicurezza</t>
        </is>
      </c>
      <c r="E8" s="5"/>
      <c r="F8" s="7">
        <v>2</v>
      </c>
      <c r="G8" s="7">
        <v>5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Evitare</t>
        </is>
      </c>
      <c r="K8" s="6" t="inlineStr">
        <is>
          <t xml:space="preserve">DUVRI firmato e riunione di coordinamento prima del fermo; procedure di blocco delle energie per ogni macchina; un preposto per area.</t>
        </is>
      </c>
      <c r="L8" s="6" t="inlineStr">
        <is>
          <t xml:space="preserve">DUVRI e coordinamento della sicurezza con le ditte esterne; Permessi di lavoro e procedure di blocco delle energie; Esecuzione degli interventi durante il fermo</t>
        </is>
      </c>
      <c r="M8" s="5" t="inlineStr">
        <is>
          <t xml:space="preserve">Identificato</t>
        </is>
      </c>
      <c r="N8" s="8">
        <f>WORKDAY(Piano!$J$3,75)</f>
      </c>
      <c r="O8" s="11">
        <f>IF(AND(B8&lt;&gt;"",ISNUMBER(N8),M8&lt;&gt;"Chiuso",M8&lt;&gt;"Occorso",N8&lt;TODAY()),"Scaduta","")</f>
      </c>
    </row>
    <row r="9" ht="105" customHeight="1">
      <c r="A9" s="13">
        <f>IF(B9="","","R-"&amp;(ROW()-5))</f>
      </c>
      <c r="B9" s="6" t="inlineStr">
        <is>
          <t xml:space="preserve">Fermo che si allunga</t>
        </is>
      </c>
      <c r="C9" s="6" t="inlineStr">
        <is>
          <t xml:space="preserve">Durante gli interventi emergono danni non previsti: la ripartenza slitta e le scorte non bastano.</t>
        </is>
      </c>
      <c r="D9" s="5" t="inlineStr">
        <is>
          <t xml:space="preserve">Fermo</t>
        </is>
      </c>
      <c r="E9" s="5"/>
      <c r="F9" s="7">
        <v>3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Ispezioni predittive prima del fermo per scoprire i danni in anticipo; un giorno di margine nel piano; scorte calcolate sulla durata più lunga.</t>
        </is>
      </c>
      <c r="L9" s="6" t="inlineStr">
        <is>
          <t xml:space="preserve">Controlli predittivi: termografie, vibrazioni, analisi degli oli; Piano del fermo: interventi, sequenza, squadre e durata; Produzione anticipata e scorte per coprire il fermo</t>
        </is>
      </c>
      <c r="M9" s="5" t="inlineStr">
        <is>
          <t xml:space="preserve">Identificato</t>
        </is>
      </c>
      <c r="N9" s="8">
        <f>WORKDAY(Piano!$J$3,80)</f>
      </c>
      <c r="O9" s="11">
        <f>IF(AND(B9&lt;&gt;"",ISNUMBER(N9),M9&lt;&gt;"Chiuso",M9&lt;&gt;"Occorso",N9&lt;TODAY()),"Scaduta","")</f>
      </c>
    </row>
    <row r="10" ht="75" customHeight="1">
      <c r="A10" s="13">
        <f>IF(B10="","","R-"&amp;(ROW()-5))</f>
      </c>
      <c r="B10" s="6" t="inlineStr">
        <is>
          <t xml:space="preserve">Il gestionale di manutenzione resta vuoto</t>
        </is>
      </c>
      <c r="C10" s="6" t="inlineStr">
        <is>
          <t xml:space="preserve">Interventi fatti ma non registrati: niente storico, indicatori inutili e piano impossibile da migliorare.</t>
        </is>
      </c>
      <c r="D10" s="5" t="inlineStr">
        <is>
          <t xml:space="preserve">Dati</t>
        </is>
      </c>
      <c r="E10" s="5"/>
      <c r="F10" s="7">
        <v>3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Ordini di lavoro chiusi solo con ore e ricambi; controllo settimanale a campione del responsabile di manutenzione.</t>
        </is>
      </c>
      <c r="L10" s="6" t="inlineStr">
        <is>
          <t xml:space="preserve">Caricamento del piano nel gestionale di manutenzione; Indicatori: MTBF, MTTR, disponibilità e costo di manutenzione</t>
        </is>
      </c>
      <c r="M10" s="5" t="inlineStr">
        <is>
          <t xml:space="preserve">Identificato</t>
        </is>
      </c>
      <c r="N10" s="8">
        <f>WORKDAY(Piano!$J$3,90)</f>
      </c>
      <c r="O10" s="11">
        <f>IF(AND(B10&lt;&gt;"",ISNUMBER(N10),M10&lt;&gt;"Chiuso",M10&lt;&gt;"Occorso",N10&lt;TODAY()),"Scaduta","")</f>
      </c>
    </row>
    <row r="11">
      <c r="A11" s="13">
        <f>IF(B11="","","R-"&amp;(ROW()-5))</f>
      </c>
      <c r="B11" s="6"/>
      <c r="C11" s="6"/>
      <c r="D11" s="5"/>
      <c r="E11" s="5"/>
      <c r="F11" s="7"/>
      <c r="G11" s="7"/>
      <c r="H11" s="11">
        <f>IF(OR(F11="",G11=""),"",F11*G11)</f>
      </c>
      <c r="I11" s="11">
        <f>IF(H11="","",IF(H11&gt;=15,"Critico",IF(H11&gt;=10,"Alto",IF(H11&gt;=5,"Medio","Basso"))))</f>
      </c>
      <c r="J11" s="5"/>
      <c r="K11" s="6"/>
      <c r="L11" s="6"/>
      <c r="M11" s="5"/>
      <c r="N11" s="8"/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Manutenzione programmata degli impianti: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programma di manutenzione dal censimento degli impianti al fermo programmato: criticità, piani preventivi e TPM, ricambi, ditte esterne, riavvio e MTBF.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HYPERLINK("https://keenhour.com/modelli/manutenzione-programmata","Il modello «Manutenzione programmata degli impianti» nella galleria")</f>
      </c>
    </row>
    <row r="20">
      <c r="B20" s="29">
        <f>HYPERLINK("https://keenhour.com/modelli/manutenzione-programmata/usa","Usa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Manutenzione programmata degli impianti</dc:title>
  <dc:creator>KeenHour</dc:creator>
  <dc:language>it-IT</dc:language>
</cp:coreProperties>
</file>