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</cols>
  <sheetData>
    <row r="1" ht="34" customHeight="1"/>
    <row r="2" ht="28" customHeight="1">
      <c r="A2" s="1" t="inlineStr">
        <is>
          <t xml:space="preserve">Primo rilascio di un prodotto SaaS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Primo rilascio SaaS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</row>
    <row r="6">
      <c r="A6" s="11">
        <f>IF(B6="","",ROW()-5)</f>
      </c>
      <c r="B6" s="6" t="inlineStr">
        <is>
          <t xml:space="preserve">Incarico firmato</t>
        </is>
      </c>
      <c r="C6" s="5" t="inlineStr">
        <is>
          <t xml:space="preserve">Scoperta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Workshop di avvio: problema, clienti, modello di ricavo</t>
        </is>
      </c>
      <c r="C7" s="5" t="inlineStr">
        <is>
          <t xml:space="preserve">Scoperta</t>
        </is>
      </c>
      <c r="D7" s="8">
        <f>WORKDAY($J$3,1)</f>
      </c>
      <c r="E7" s="7">
        <v>2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Interviste a dieci potenziali clienti</t>
        </is>
      </c>
      <c r="C8" s="5" t="inlineStr">
        <is>
          <t xml:space="preserve">Scoperta</t>
        </is>
      </c>
      <c r="D8" s="8">
        <f>WORKDAY($J$3,3)</f>
      </c>
      <c r="E8" s="7">
        <v>7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Concorrenti, alternative e prezzi di mercato</t>
        </is>
      </c>
      <c r="C9" s="5" t="inlineStr">
        <is>
          <t xml:space="preserve">Scoperta</t>
        </is>
      </c>
      <c r="D9" s="8">
        <f>WORKDAY($J$3,3)</f>
      </c>
      <c r="E9" s="7">
        <v>4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Vincoli tecnici, normativi e di budget</t>
        </is>
      </c>
      <c r="C10" s="5" t="inlineStr">
        <is>
          <t xml:space="preserve">Scoperta</t>
        </is>
      </c>
      <c r="D10" s="8">
        <f>WORKDAY($J$3,3)</f>
      </c>
      <c r="E10" s="7">
        <v>3</v>
      </c>
      <c r="F10" s="12">
        <f>IF(OR(D10="",E10=""),"",WORKDAY(D10,MAX(E10,1)-1))</f>
      </c>
      <c r="G10" s="7" t="inlineStr">
        <is>
          <t xml:space="preserve">2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Perimetro del primo rilascio: che cosa entra e che cosa no</t>
        </is>
      </c>
      <c r="C11" s="5" t="inlineStr">
        <is>
          <t xml:space="preserve">Scoperta</t>
        </is>
      </c>
      <c r="D11" s="8">
        <f>WORKDAY($J$3,10)</f>
      </c>
      <c r="E11" s="7">
        <v>3</v>
      </c>
      <c r="F11" s="12">
        <f>IF(OR(D11="",E11=""),"",WORKDAY(D11,MAX(E11,1)-1))</f>
      </c>
      <c r="G11" s="7" t="inlineStr">
        <is>
          <t xml:space="preserve">3, 4, 5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Metriche di successo della beta e del lancio</t>
        </is>
      </c>
      <c r="C12" s="5" t="inlineStr">
        <is>
          <t xml:space="preserve">Scoperta</t>
        </is>
      </c>
      <c r="D12" s="8">
        <f>WORKDAY($J$3,10)</f>
      </c>
      <c r="E12" s="7">
        <v>2</v>
      </c>
      <c r="F12" s="12">
        <f>IF(OR(D12="",E12=""),"",WORKDAY(D12,MAX(E12,1)-1))</f>
      </c>
      <c r="G12" s="7" t="inlineStr">
        <is>
          <t xml:space="preserve">3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Perimetro del primo rilascio approvato</t>
        </is>
      </c>
      <c r="C13" s="5" t="inlineStr">
        <is>
          <t xml:space="preserve">Scoperta</t>
        </is>
      </c>
      <c r="D13" s="8">
        <f>WORKDAY($J$3,13)</f>
      </c>
      <c r="E13" s="7">
        <v>0</v>
      </c>
      <c r="F13" s="12">
        <f>IF(OR(D13="",E13=""),"",WORKDAY(D13,MAX(E13,1)-1))</f>
      </c>
      <c r="G13" s="7" t="inlineStr">
        <is>
          <t xml:space="preserve">6, 7</t>
        </is>
      </c>
      <c r="H13" s="7" t="inlineStr">
        <is>
          <t xml:space="preserve">Sì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Percorsi utente e mappa delle schermate</t>
        </is>
      </c>
      <c r="C14" s="5" t="inlineStr">
        <is>
          <t xml:space="preserve">Progettazione</t>
        </is>
      </c>
      <c r="D14" s="8">
        <f>WORKDAY($J$3,14)</f>
      </c>
      <c r="E14" s="7">
        <v>3</v>
      </c>
      <c r="F14" s="12">
        <f>IF(OR(D14="",E14=""),"",WORKDAY(D14,MAX(E14,1)-1))</f>
      </c>
      <c r="G14" s="7" t="inlineStr">
        <is>
          <t xml:space="preserve">8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Architettura: stack, multi-tenant, hosting</t>
        </is>
      </c>
      <c r="C15" s="5" t="inlineStr">
        <is>
          <t xml:space="preserve">Progettazione</t>
        </is>
      </c>
      <c r="D15" s="8">
        <f>WORKDAY($J$3,14)</f>
      </c>
      <c r="E15" s="7">
        <v>5</v>
      </c>
      <c r="F15" s="12">
        <f>IF(OR(D15="",E15=""),"",WORKDAY(D15,MAX(E15,1)-1))</f>
      </c>
      <c r="G15" s="7" t="inlineStr">
        <is>
          <t xml:space="preserve">8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Wireframe delle schermate del primo rilascio</t>
        </is>
      </c>
      <c r="C16" s="5" t="inlineStr">
        <is>
          <t xml:space="preserve">Progettazione</t>
        </is>
      </c>
      <c r="D16" s="8">
        <f>WORKDAY($J$3,17)</f>
      </c>
      <c r="E16" s="7">
        <v>5</v>
      </c>
      <c r="F16" s="12">
        <f>IF(OR(D16="",E16=""),"",WORKDAY(D16,MAX(E16,1)-1))</f>
      </c>
      <c r="G16" s="7" t="inlineStr">
        <is>
          <t xml:space="preserve">9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Modello dei dati</t>
        </is>
      </c>
      <c r="C17" s="5" t="inlineStr">
        <is>
          <t xml:space="preserve">Progettazione</t>
        </is>
      </c>
      <c r="D17" s="8">
        <f>WORKDAY($J$3,19)</f>
      </c>
      <c r="E17" s="7">
        <v>3</v>
      </c>
      <c r="F17" s="12">
        <f>IF(OR(D17="",E17=""),"",WORKDAY(D17,MAX(E17,1)-1))</f>
      </c>
      <c r="G17" s="7" t="inlineStr">
        <is>
          <t xml:space="preserve">10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Protezione dei dati fin dalla progettazione</t>
        </is>
      </c>
      <c r="C18" s="5" t="inlineStr">
        <is>
          <t xml:space="preserve">Progettazione</t>
        </is>
      </c>
      <c r="D18" s="8">
        <f>WORKDAY($J$3,19)</f>
      </c>
      <c r="E18" s="7">
        <v>3</v>
      </c>
      <c r="F18" s="12">
        <f>IF(OR(D18="",E18=""),"",WORKDAY(D18,MAX(E18,1)-1))</f>
      </c>
      <c r="G18" s="7" t="inlineStr">
        <is>
          <t xml:space="preserve">10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Interfaccia e libreria di componenti</t>
        </is>
      </c>
      <c r="C19" s="5" t="inlineStr">
        <is>
          <t xml:space="preserve">Progettazione</t>
        </is>
      </c>
      <c r="D19" s="8">
        <f>WORKDAY($J$3,22)</f>
      </c>
      <c r="E19" s="7">
        <v>7</v>
      </c>
      <c r="F19" s="12">
        <f>IF(OR(D19="",E19=""),"",WORKDAY(D19,MAX(E19,1)-1))</f>
      </c>
      <c r="G19" s="7" t="inlineStr">
        <is>
          <t xml:space="preserve">11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Backlog del primo rilascio, scritto e stimato</t>
        </is>
      </c>
      <c r="C20" s="5" t="inlineStr">
        <is>
          <t xml:space="preserve">Progettazione</t>
        </is>
      </c>
      <c r="D20" s="8">
        <f>WORKDAY($J$3,22)</f>
      </c>
      <c r="E20" s="7">
        <v>2</v>
      </c>
      <c r="F20" s="12">
        <f>IF(OR(D20="",E20=""),"",WORKDAY(D20,MAX(E20,1)-1))</f>
      </c>
      <c r="G20" s="7" t="inlineStr">
        <is>
          <t xml:space="preserve">11, 12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Backlog e architettura approvati</t>
        </is>
      </c>
      <c r="C21" s="5" t="inlineStr">
        <is>
          <t xml:space="preserve">Progettazione</t>
        </is>
      </c>
      <c r="D21" s="8">
        <f>WORKDAY($J$3,24)</f>
      </c>
      <c r="E21" s="7">
        <v>0</v>
      </c>
      <c r="F21" s="12">
        <f>IF(OR(D21="",E21=""),"",WORKDAY(D21,MAX(E21,1)-1))</f>
      </c>
      <c r="G21" s="7" t="inlineStr">
        <is>
          <t xml:space="preserve">15, 13</t>
        </is>
      </c>
      <c r="H21" s="7" t="inlineStr">
        <is>
          <t xml:space="preserve">Sì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Infrastruttura come codice, ambienti e rilascio continuo</t>
        </is>
      </c>
      <c r="C22" s="5" t="inlineStr">
        <is>
          <t xml:space="preserve">Sviluppo</t>
        </is>
      </c>
      <c r="D22" s="8">
        <f>WORKDAY($J$3,19)</f>
      </c>
      <c r="E22" s="7">
        <v>6</v>
      </c>
      <c r="F22" s="12">
        <f>IF(OR(D22="",E22=""),"",WORKDAY(D22,MAX(E22,1)-1))</f>
      </c>
      <c r="G22" s="7" t="inlineStr">
        <is>
          <t xml:space="preserve">10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Registrazione, accesso, organizzazioni e inviti</t>
        </is>
      </c>
      <c r="C23" s="5" t="inlineStr">
        <is>
          <t xml:space="preserve">Sviluppo</t>
        </is>
      </c>
      <c r="D23" s="8">
        <f>WORKDAY($J$3,25)</f>
      </c>
      <c r="E23" s="7">
        <v>8</v>
      </c>
      <c r="F23" s="12">
        <f>IF(OR(D23="",E23=""),"",WORKDAY(D23,MAX(E23,1)-1))</f>
      </c>
      <c r="G23" s="7" t="inlineStr">
        <is>
          <t xml:space="preserve">16, 17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Il flusso principale, dall'inizio al risultato</t>
        </is>
      </c>
      <c r="C24" s="5" t="inlineStr">
        <is>
          <t xml:space="preserve">Sviluppo</t>
        </is>
      </c>
      <c r="D24" s="8">
        <f>WORKDAY($J$3,27)</f>
      </c>
      <c r="E24" s="7">
        <v>26</v>
      </c>
      <c r="F24" s="12">
        <f>IF(OR(D24="",E24=""),"",WORKDAY(D24,MAX(E24,1)-1))</f>
      </c>
      <c r="G24" s="7" t="inlineStr">
        <is>
          <t xml:space="preserve">16, 17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Email transazionali: benvenuto, inviti, recupero della password</t>
        </is>
      </c>
      <c r="C25" s="5" t="inlineStr">
        <is>
          <t xml:space="preserve">Sviluppo</t>
        </is>
      </c>
      <c r="D25" s="8">
        <f>WORKDAY($J$3,40)</f>
      </c>
      <c r="E25" s="7">
        <v>4</v>
      </c>
      <c r="F25" s="12">
        <f>IF(OR(D25="",E25=""),"",WORKDAY(D25,MAX(E25,1)-1))</f>
      </c>
      <c r="G25" s="7" t="inlineStr">
        <is>
          <t xml:space="preserve">18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Primo accesso guidato e dati di esempio</t>
        </is>
      </c>
      <c r="C26" s="5" t="inlineStr">
        <is>
          <t xml:space="preserve">Sviluppo</t>
        </is>
      </c>
      <c r="D26" s="8">
        <f>WORKDAY($J$3,45)</f>
      </c>
      <c r="E26" s="7">
        <v>8</v>
      </c>
      <c r="F26" s="12">
        <f>IF(OR(D26="",E26=""),"",WORKDAY(D26,MAX(E26,1)-1))</f>
      </c>
      <c r="G26" s="7" t="inlineStr">
        <is>
          <t xml:space="preserve">18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Pannello interno per l'assistenza e l'amministrazione</t>
        </is>
      </c>
      <c r="C27" s="5" t="inlineStr">
        <is>
          <t xml:space="preserve">Sviluppo</t>
        </is>
      </c>
      <c r="D27" s="8">
        <f>WORKDAY($J$3,45)</f>
      </c>
      <c r="E27" s="7">
        <v>6</v>
      </c>
      <c r="F27" s="12">
        <f>IF(OR(D27="",E27=""),"",WORKDAY(D27,MAX(E27,1)-1))</f>
      </c>
      <c r="G27" s="7" t="inlineStr">
        <is>
          <t xml:space="preserve">18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Tracciamento degli eventi per le metriche di prodotto</t>
        </is>
      </c>
      <c r="C28" s="5" t="inlineStr">
        <is>
          <t xml:space="preserve">Sviluppo</t>
        </is>
      </c>
      <c r="D28" s="8">
        <f>WORKDAY($J$3,47)</f>
      </c>
      <c r="E28" s="7">
        <v>6</v>
      </c>
      <c r="F28" s="12">
        <f>IF(OR(D28="",E28=""),"",WORKDAY(D28,MAX(E28,1)-1))</f>
      </c>
      <c r="G28" s="7" t="inlineStr">
        <is>
          <t xml:space="preserve">18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Sicurezza: limiti alle richieste, registri degli accessi, separazione dei dati provata</t>
        </is>
      </c>
      <c r="C29" s="5" t="inlineStr">
        <is>
          <t xml:space="preserve">Sviluppo</t>
        </is>
      </c>
      <c r="D29" s="8">
        <f>WORKDAY($J$3,48)</f>
      </c>
      <c r="E29" s="7">
        <v>6</v>
      </c>
      <c r="F29" s="12">
        <f>IF(OR(D29="",E29=""),"",WORKDAY(D29,MAX(E29,1)-1))</f>
      </c>
      <c r="G29" s="7" t="inlineStr">
        <is>
          <t xml:space="preserve">18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Revisioni di fine sprint con il cliente</t>
        </is>
      </c>
      <c r="C30" s="5" t="inlineStr">
        <is>
          <t xml:space="preserve">Sviluppo</t>
        </is>
      </c>
      <c r="D30" s="8">
        <f>WORKDAY($J$3,34)</f>
      </c>
      <c r="E30" s="7">
        <v>31</v>
      </c>
      <c r="F30" s="12">
        <f>IF(OR(D30="",E30=""),"",WORKDAY(D30,MAX(E30,1)-1))</f>
      </c>
      <c r="G30" s="7" t="inlineStr">
        <is>
          <t xml:space="preserve">16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Prodotto pronto per la beta</t>
        </is>
      </c>
      <c r="C31" s="5" t="inlineStr">
        <is>
          <t xml:space="preserve">Sviluppo</t>
        </is>
      </c>
      <c r="D31" s="8">
        <f>WORKDAY($J$3,54)</f>
      </c>
      <c r="E31" s="7">
        <v>0</v>
      </c>
      <c r="F31" s="12">
        <f>IF(OR(D31="",E31=""),"",WORKDAY(D31,MAX(E31,1)-1))</f>
      </c>
      <c r="G31" s="7" t="inlineStr">
        <is>
          <t xml:space="preserve">19, 20, 21, 22, 23, 24</t>
        </is>
      </c>
      <c r="H31" s="7" t="inlineStr">
        <is>
          <t xml:space="preserve">Sì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Piani, prova gratuita e pagamenti con carta</t>
        </is>
      </c>
      <c r="C32" s="5" t="inlineStr">
        <is>
          <t xml:space="preserve">Sviluppo</t>
        </is>
      </c>
      <c r="D32" s="8">
        <f>WORKDAY($J$3,55)</f>
      </c>
      <c r="E32" s="7">
        <v>8</v>
      </c>
      <c r="F32" s="12">
        <f>IF(OR(D32="",E32=""),"",WORKDAY(D32,MAX(E32,1)-1))</f>
      </c>
      <c r="G32" s="7" t="inlineStr">
        <is>
          <t xml:space="preserve">26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Fatture elettroniche degli abbonamenti</t>
        </is>
      </c>
      <c r="C33" s="5" t="inlineStr">
        <is>
          <t xml:space="preserve">Sviluppo</t>
        </is>
      </c>
      <c r="D33" s="8">
        <f>WORKDAY($J$3,58)</f>
      </c>
      <c r="E33" s="7">
        <v>7</v>
      </c>
      <c r="F33" s="12">
        <f>IF(OR(D33="",E33=""),"",WORKDAY(D33,MAX(E33,1)-1))</f>
      </c>
      <c r="G33" s="7" t="inlineStr">
        <is>
          <t xml:space="preserve">26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Correzioni e miglioramenti dai riscontri della beta</t>
        </is>
      </c>
      <c r="C34" s="5" t="inlineStr">
        <is>
          <t xml:space="preserve">Sviluppo</t>
        </is>
      </c>
      <c r="D34" s="8">
        <f>WORKDAY($J$3,56)</f>
      </c>
      <c r="E34" s="7">
        <v>15</v>
      </c>
      <c r="F34" s="12">
        <f>IF(OR(D34="",E34=""),"",WORKDAY(D34,MAX(E34,1)-1))</f>
      </c>
      <c r="G34" s="7" t="inlineStr">
        <is>
          <t xml:space="preserve">32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Selezione dei clienti beta</t>
        </is>
      </c>
      <c r="C35" s="5" t="inlineStr">
        <is>
          <t xml:space="preserve">Beta</t>
        </is>
      </c>
      <c r="D35" s="8">
        <f>WORKDAY($J$3,40)</f>
      </c>
      <c r="E35" s="7">
        <v>9</v>
      </c>
      <c r="F35" s="12">
        <f>IF(OR(D35="",E35=""),"",WORKDAY(D35,MAX(E35,1)-1))</f>
      </c>
      <c r="G35" s="7" t="inlineStr">
        <is>
          <t xml:space="preserve">8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Accordo per la beta e accordo sul trattamento dei dati</t>
        </is>
      </c>
      <c r="C36" s="5" t="inlineStr">
        <is>
          <t xml:space="preserve">Beta</t>
        </is>
      </c>
      <c r="D36" s="8">
        <f>WORKDAY($J$3,49)</f>
      </c>
      <c r="E36" s="7">
        <v>5</v>
      </c>
      <c r="F36" s="12">
        <f>IF(OR(D36="",E36=""),"",WORKDAY(D36,MAX(E36,1)-1))</f>
      </c>
      <c r="G36" s="7" t="inlineStr">
        <is>
          <t xml:space="preserve">30, 13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Beta aperta ai primi clienti</t>
        </is>
      </c>
      <c r="C37" s="5" t="inlineStr">
        <is>
          <t xml:space="preserve">Beta</t>
        </is>
      </c>
      <c r="D37" s="8">
        <f>WORKDAY($J$3,55)</f>
      </c>
      <c r="E37" s="7">
        <v>0</v>
      </c>
      <c r="F37" s="12">
        <f>IF(OR(D37="",E37=""),"",WORKDAY(D37,MAX(E37,1)-1))</f>
      </c>
      <c r="G37" s="7" t="inlineStr">
        <is>
          <t xml:space="preserve">26, 31</t>
        </is>
      </c>
      <c r="H37" s="7" t="inlineStr">
        <is>
          <t xml:space="preserve">Sì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Accompagnamento dei clienti beta</t>
        </is>
      </c>
      <c r="C38" s="5" t="inlineStr">
        <is>
          <t xml:space="preserve">Beta</t>
        </is>
      </c>
      <c r="D38" s="8">
        <f>WORKDAY($J$3,56)</f>
      </c>
      <c r="E38" s="7">
        <v>14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I clienti beta usano il prodotto nel lavoro vero</t>
        </is>
      </c>
      <c r="C39" s="5" t="inlineStr">
        <is>
          <t xml:space="preserve">Beta</t>
        </is>
      </c>
      <c r="D39" s="8">
        <f>WORKDAY($J$3,56)</f>
      </c>
      <c r="E39" s="7">
        <v>14</v>
      </c>
      <c r="F39" s="12">
        <f>IF(OR(D39="",E39=""),"",WORKDAY(D39,MAX(E39,1)-1))</f>
      </c>
      <c r="G39" s="7" t="inlineStr">
        <is>
          <t xml:space="preserve">32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Raccolta e smistamento dei riscontri nel backlog</t>
        </is>
      </c>
      <c r="C40" s="5" t="inlineStr">
        <is>
          <t xml:space="preserve">Beta</t>
        </is>
      </c>
      <c r="D40" s="8">
        <f>WORKDAY($J$3,56)</f>
      </c>
      <c r="E40" s="7">
        <v>14</v>
      </c>
      <c r="F40" s="12">
        <f>IF(OR(D40="",E40=""),"",WORKDAY(D40,MAX(E40,1)-1))</f>
      </c>
      <c r="G40" s="7" t="inlineStr">
        <is>
          <t xml:space="preserve">32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Analisi della beta: metriche, riscontri, disponibilità a pagare</t>
        </is>
      </c>
      <c r="C41" s="5" t="inlineStr">
        <is>
          <t xml:space="preserve">Beta</t>
        </is>
      </c>
      <c r="D41" s="8">
        <f>WORKDAY($J$3,70)</f>
      </c>
      <c r="E41" s="7">
        <v>2</v>
      </c>
      <c r="F41" s="12">
        <f>IF(OR(D41="",E41=""),"",WORKDAY(D41,MAX(E41,1)-1))</f>
      </c>
      <c r="G41" s="7" t="inlineStr">
        <is>
          <t xml:space="preserve">34, 35, 33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Lancio confermato</t>
        </is>
      </c>
      <c r="C42" s="5" t="inlineStr">
        <is>
          <t xml:space="preserve">Beta</t>
        </is>
      </c>
      <c r="D42" s="8">
        <f>WORKDAY($J$3,72)</f>
      </c>
      <c r="E42" s="7">
        <v>0</v>
      </c>
      <c r="F42" s="12">
        <f>IF(OR(D42="",E42=""),"",WORKDAY(D42,MAX(E42,1)-1))</f>
      </c>
      <c r="G42" s="7" t="inlineStr">
        <is>
          <t xml:space="preserve">36</t>
        </is>
      </c>
      <c r="H42" s="7" t="inlineStr">
        <is>
          <t xml:space="preserve">Sì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Piani e prezzi definitivi</t>
        </is>
      </c>
      <c r="C43" s="5" t="inlineStr">
        <is>
          <t xml:space="preserve">Lancio</t>
        </is>
      </c>
      <c r="D43" s="8">
        <f>WORKDAY($J$3,60)</f>
      </c>
      <c r="E43" s="7">
        <v>4</v>
      </c>
      <c r="F43" s="12">
        <f>IF(OR(D43="",E43=""),"",WORKDAY(D43,MAX(E43,1)-1))</f>
      </c>
      <c r="G43" s="7" t="inlineStr">
        <is>
          <t xml:space="preserve">32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Condizioni d'uso, informativa privacy, cookie, accordo sul trattamento</t>
        </is>
      </c>
      <c r="C44" s="5" t="inlineStr">
        <is>
          <t xml:space="preserve">Lancio</t>
        </is>
      </c>
      <c r="D44" s="8">
        <f>WORKDAY($J$3,60)</f>
      </c>
      <c r="E44" s="7">
        <v>7</v>
      </c>
      <c r="F44" s="12">
        <f>IF(OR(D44="",E44=""),"",WORKDAY(D44,MAX(E44,1)-1))</f>
      </c>
      <c r="G44" s="7" t="inlineStr">
        <is>
          <t xml:space="preserve">32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Pagina del prodotto con piani, prezzi e registrazione</t>
        </is>
      </c>
      <c r="C45" s="5" t="inlineStr">
        <is>
          <t xml:space="preserve">Lancio</t>
        </is>
      </c>
      <c r="D45" s="8">
        <f>WORKDAY($J$3,60)</f>
      </c>
      <c r="E45" s="7">
        <v>8</v>
      </c>
      <c r="F45" s="12">
        <f>IF(OR(D45="",E45=""),"",WORKDAY(D45,MAX(E45,1)-1))</f>
      </c>
      <c r="G45" s="7" t="inlineStr">
        <is>
          <t xml:space="preserve">32</t>
        </is>
      </c>
      <c r="H45" s="7" t="inlineStr">
        <is>
          <t xml:space="preserve">No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Versione del lancio congelata e provata</t>
        </is>
      </c>
      <c r="C46" s="5" t="inlineStr">
        <is>
          <t xml:space="preserve">Lancio</t>
        </is>
      </c>
      <c r="D46" s="8">
        <f>WORKDAY($J$3,73)</f>
      </c>
      <c r="E46" s="7">
        <v>2</v>
      </c>
      <c r="F46" s="12">
        <f>IF(OR(D46="",E46=""),"",WORKDAY(D46,MAX(E46,1)-1))</f>
      </c>
      <c r="G46" s="7" t="inlineStr">
        <is>
          <t xml:space="preserve">37, 27, 28, 29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Prontezza operativa per il primo giorno</t>
        </is>
      </c>
      <c r="C47" s="5" t="inlineStr">
        <is>
          <t xml:space="preserve">Lancio</t>
        </is>
      </c>
      <c r="D47" s="8">
        <f>WORKDAY($J$3,73)</f>
      </c>
      <c r="E47" s="7">
        <v>3</v>
      </c>
      <c r="F47" s="12">
        <f>IF(OR(D47="",E47=""),"",WORKDAY(D47,MAX(E47,1)-1))</f>
      </c>
      <c r="G47" s="7" t="inlineStr">
        <is>
          <t xml:space="preserve">37</t>
        </is>
      </c>
      <c r="H47" s="7" t="inlineStr">
        <is>
          <t xml:space="preserve">No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Lancio pubblico</t>
        </is>
      </c>
      <c r="C48" s="5" t="inlineStr">
        <is>
          <t xml:space="preserve">Lancio</t>
        </is>
      </c>
      <c r="D48" s="8">
        <f>WORKDAY($J$3,76)</f>
      </c>
      <c r="E48" s="7">
        <v>0</v>
      </c>
      <c r="F48" s="12">
        <f>IF(OR(D48="",E48=""),"",WORKDAY(D48,MAX(E48,1)-1))</f>
      </c>
      <c r="G48" s="7" t="inlineStr">
        <is>
          <t xml:space="preserve">41, 42, 39, 40, 38</t>
        </is>
      </c>
      <c r="H48" s="7" t="inlineStr">
        <is>
          <t xml:space="preserve">Sì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Presidio dei primi giorni: errori, registrazioni, domande</t>
        </is>
      </c>
      <c r="C49" s="5" t="inlineStr">
        <is>
          <t xml:space="preserve">Lancio</t>
        </is>
      </c>
      <c r="D49" s="8">
        <f>WORKDAY($J$3,77)</f>
      </c>
      <c r="E49" s="7">
        <v>2</v>
      </c>
      <c r="F49" s="12">
        <f>IF(OR(D49="",E49=""),"",WORKDAY(D49,MAX(E49,1)-1))</f>
      </c>
      <c r="G49" s="7" t="inlineStr">
        <is>
          <t xml:space="preserve">43</t>
        </is>
      </c>
      <c r="H49" s="7" t="inlineStr">
        <is>
          <t xml:space="preserve">No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 t="inlineStr">
        <is>
          <t xml:space="preserve">Bilancio del lancio e backlog della versione successiva</t>
        </is>
      </c>
      <c r="C50" s="5" t="inlineStr">
        <is>
          <t xml:space="preserve">Lancio</t>
        </is>
      </c>
      <c r="D50" s="8">
        <f>WORKDAY($J$3,79)</f>
      </c>
      <c r="E50" s="7">
        <v>1</v>
      </c>
      <c r="F50" s="12">
        <f>IF(OR(D50="",E50=""),"",WORKDAY(D50,MAX(E50,1)-1))</f>
      </c>
      <c r="G50" s="7" t="inlineStr">
        <is>
          <t xml:space="preserve">44</t>
        </is>
      </c>
      <c r="H50" s="7" t="inlineStr">
        <is>
          <t xml:space="preserve">No</t>
        </is>
      </c>
      <c r="I50" s="9">
        <v>0</v>
      </c>
      <c r="J50" s="8">
        <f>F50</f>
      </c>
      <c r="K50" s="11">
        <f>IF(OR(F50="",J50=""),"",F50-J50)</f>
      </c>
    </row>
    <row r="51">
      <c r="A51" s="11">
        <f>IF(B51="","",ROW()-5)</f>
      </c>
      <c r="B51" s="6" t="inlineStr">
        <is>
          <t xml:space="preserve">Primo rilascio chiuso</t>
        </is>
      </c>
      <c r="C51" s="5" t="inlineStr">
        <is>
          <t xml:space="preserve">Lancio</t>
        </is>
      </c>
      <c r="D51" s="8">
        <f>WORKDAY($J$3,79)</f>
      </c>
      <c r="E51" s="7">
        <v>0</v>
      </c>
      <c r="F51" s="12">
        <f>IF(OR(D51="",E51=""),"",WORKDAY(D51,MAX(E51,1)-1))</f>
      </c>
      <c r="G51" s="7" t="inlineStr">
        <is>
          <t xml:space="preserve">45</t>
        </is>
      </c>
      <c r="H51" s="7" t="inlineStr">
        <is>
          <t xml:space="preserve">Sì</t>
        </is>
      </c>
      <c r="I51" s="9">
        <v>0</v>
      </c>
      <c r="J51" s="8">
        <f>F51</f>
      </c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8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</mergeCells>
  <conditionalFormatting sqref="L6:DZ105">
    <cfRule type="expression" dxfId="6" priority="1" stopIfTrue="1">
      <formula>AND($H6="Sì",L$5=$F6)</formula>
    </cfRule>
  </conditionalFormatting>
  <conditionalFormatting sqref="L6:DZ105">
    <cfRule type="expression" dxfId="7" priority="2" stopIfTrue="1">
      <formula>AND(AND($F6&lt;&gt;"",L$5&gt;=$D6,L$5&lt;=$F6),$F6&lt;TODAY(),N($I6)&lt;1)</formula>
    </cfRule>
  </conditionalFormatting>
  <conditionalFormatting sqref="L6:DZ105">
    <cfRule type="expression" dxfId="8" priority="3" stopIfTrue="1">
      <formula>AND(AND($F6&lt;&gt;"",L$5&gt;=$D6,L$5&lt;=$F6),L$5&lt;$D6+($F6-$D6+1)*N($I6))</formula>
    </cfRule>
  </conditionalFormatting>
  <conditionalFormatting sqref="L6:DZ105">
    <cfRule type="expression" dxfId="9" priority="4" stopIfTrue="1">
      <formula>AND($F6&lt;&gt;"",L$5&gt;=$D6,L$5&lt;=$F6)</formula>
    </cfRule>
  </conditionalFormatting>
  <conditionalFormatting sqref="L6:DZ105">
    <cfRule type="expression" dxfId="10" priority="5" stopIfTrue="1">
      <formula>L$5=TODAY()</formula>
    </cfRule>
  </conditionalFormatting>
  <conditionalFormatting sqref="L6:DZ105">
    <cfRule type="expression" dxfId="12" priority="6" stopIfTrue="1">
      <formula>WEEKDAY(L$5,2)&gt;5</formula>
    </cfRule>
  </conditionalFormatting>
  <conditionalFormatting sqref="L5:DZ5">
    <cfRule type="expression" dxfId="11" priority="7" stopIfTrue="1">
      <formula>L5=TODAY()</formula>
    </cfRule>
  </conditionalFormatting>
  <conditionalFormatting sqref="L5:DZ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Primo rilascio SaaS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Il perimetro cresce sprint dopo sprint</t>
        </is>
      </c>
      <c r="C6" s="6" t="inlineStr">
        <is>
          <t xml:space="preserve">Ogni idea sembra indispensabile: il primo rilascio si allontana e le ore si consumano prima del lancio.</t>
        </is>
      </c>
      <c r="D6" s="5" t="inlineStr">
        <is>
          <t xml:space="preserve">Ambito</t>
        </is>
      </c>
      <c r="E6" s="5"/>
      <c r="F6" s="7">
        <v>5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Perimetro MoSCoW approvato; una funzione nuova entra solo se ne esce una di peso simile; le altre restano nell'elenco «Non ora».</t>
        </is>
      </c>
      <c r="L6" s="6" t="inlineStr">
        <is>
          <t xml:space="preserve">Perimetro del primo rilascio: che cosa entra e che cosa no; Backlog del primo rilascio, scritto e stimato</t>
        </is>
      </c>
      <c r="M6" s="5" t="inlineStr">
        <is>
          <t xml:space="preserve">Identificato</t>
        </is>
      </c>
      <c r="N6" s="8">
        <f>WORKDAY(Piano!$J$3,34)</f>
      </c>
      <c r="O6" s="11">
        <f>IF(AND(B6&lt;&gt;"",ISNUMBER(N6),M6&lt;&gt;"Chiuso",M6&lt;&gt;"Occorso",N6&lt;TODAY()),"Scaduta","")</f>
      </c>
    </row>
    <row r="7" ht="75" customHeight="1">
      <c r="A7" s="13">
        <f>IF(B7="","","R-"&amp;(ROW()-5))</f>
      </c>
      <c r="B7" s="6" t="inlineStr">
        <is>
          <t xml:space="preserve">Nessuno è disposto a pagare</t>
        </is>
      </c>
      <c r="C7" s="6" t="inlineStr">
        <is>
          <t xml:space="preserve">Il problema esiste ma non pesa abbastanza: i clienti beta usano il prodotto gratis e non si abbonano.</t>
        </is>
      </c>
      <c r="D7" s="5" t="inlineStr">
        <is>
          <t xml:space="preserve">Mercato</t>
        </is>
      </c>
      <c r="E7" s="5"/>
      <c r="F7" s="7">
        <v>3</v>
      </c>
      <c r="G7" s="7">
        <v>5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Interviste sui comportamenti, non sulle opinioni; prezzo detto ai clienti beta fin dall'inizio; un impegno concreto prima del lancio, come una lettera d'intenti o un prezzo riservato ai primi clienti.</t>
        </is>
      </c>
      <c r="L7" s="6" t="inlineStr">
        <is>
          <t xml:space="preserve">Interviste a dieci potenziali clienti; Analisi della beta: metriche, riscontri, disponibilità a pagare</t>
        </is>
      </c>
      <c r="M7" s="5" t="inlineStr">
        <is>
          <t xml:space="preserve">Identificato</t>
        </is>
      </c>
      <c r="N7" s="8">
        <f>WORKDAY(Piano!$J$3,12)</f>
      </c>
      <c r="O7" s="11">
        <f>IF(AND(B7&lt;&gt;"",ISNUMBER(N7),M7&lt;&gt;"Chiuso",M7&lt;&gt;"Occorso",N7&lt;TODAY()),"Scaduta","")</f>
      </c>
    </row>
    <row r="8" ht="45" customHeight="1">
      <c r="A8" s="13">
        <f>IF(B8="","","R-"&amp;(ROW()-5))</f>
      </c>
      <c r="B8" s="6" t="inlineStr">
        <is>
          <t xml:space="preserve">Le ore finiscono prima del lancio</t>
        </is>
      </c>
      <c r="C8" s="6" t="inlineStr">
        <is>
          <t xml:space="preserve">A tempo il cliente paga le ore: se la stima era ottimista, il budget si esaurisce a metà sviluppo.</t>
        </is>
      </c>
      <c r="D8" s="5" t="inlineStr">
        <is>
          <t xml:space="preserve">Costi</t>
        </is>
      </c>
      <c r="E8" s="5"/>
      <c r="F8" s="7">
        <v>3</v>
      </c>
      <c r="G8" s="7">
        <v>4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Ore consumate e rimaste a ogni revisione di sprint, con la previsione a finire; si taglia il perimetro prima di sforare, non dopo.</t>
        </is>
      </c>
      <c r="L8" s="6" t="inlineStr">
        <is>
          <t xml:space="preserve">Revisioni di fine sprint con il cliente</t>
        </is>
      </c>
      <c r="M8" s="5" t="inlineStr">
        <is>
          <t xml:space="preserve">Identificato</t>
        </is>
      </c>
      <c r="N8" s="8">
        <f>WORKDAY(Piano!$J$3,44)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Clienti beta che non usano il prodotto</t>
        </is>
      </c>
      <c r="C9" s="6" t="inlineStr">
        <is>
          <t xml:space="preserve">Si iscrivono, entrano una volta e spariscono: la beta non dice nulla su ciò che va cambiato.</t>
        </is>
      </c>
      <c r="D9" s="5" t="inlineStr">
        <is>
          <t xml:space="preserve">Beta</t>
        </is>
      </c>
      <c r="E9" s="5"/>
      <c r="F9" s="7">
        <v>4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Pochi clienti scelti per l'intensità del problema; impegno scritto nell'accordo per la beta; chiamata settimanale fissata; primo accesso fatto insieme.</t>
        </is>
      </c>
      <c r="L9" s="6" t="inlineStr">
        <is>
          <t xml:space="preserve">Selezione dei clienti beta; Accompagnamento dei clienti beta</t>
        </is>
      </c>
      <c r="M9" s="5" t="inlineStr">
        <is>
          <t xml:space="preserve">Identificato</t>
        </is>
      </c>
      <c r="N9" s="8">
        <f>WORKDAY(Piano!$J$3,58)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Scorciatoie tecniche che restano nel codice</t>
        </is>
      </c>
      <c r="C10" s="6" t="inlineStr">
        <is>
          <t xml:space="preserve">Per arrivare alla beta si prendono scorciatoie: se nessuno le ripaga, ogni funzione successiva costa di più.</t>
        </is>
      </c>
      <c r="D10" s="5" t="inlineStr">
        <is>
          <t xml:space="preserve">Tecnica</t>
        </is>
      </c>
      <c r="E10" s="5"/>
      <c r="F10" s="7">
        <v>4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Accettare</t>
        </is>
      </c>
      <c r="K10" s="6" t="inlineStr">
        <is>
          <t xml:space="preserve">Si accettano consapevolmente fino alla beta, scritte in un elenco con il costo stimato; le più rischiose si chiudono prima del lancio.</t>
        </is>
      </c>
      <c r="L10" s="6" t="inlineStr">
        <is>
          <t xml:space="preserve">Il flusso principale, dall'inizio al risultato; Correzioni e miglioramenti dai riscontri della beta</t>
        </is>
      </c>
      <c r="M10" s="5" t="inlineStr">
        <is>
          <t xml:space="preserve">Identificato</t>
        </is>
      </c>
      <c r="N10" s="8">
        <f>WORKDAY(Piano!$J$3,64)</f>
      </c>
      <c r="O10" s="11">
        <f>IF(AND(B10&lt;&gt;"",ISNUMBER(N10),M10&lt;&gt;"Chiuso",M10&lt;&gt;"Occorso",N10&lt;TODAY()),"Scaduta","")</f>
      </c>
    </row>
    <row r="11" ht="75" customHeight="1">
      <c r="A11" s="13">
        <f>IF(B11="","","R-"&amp;(ROW()-5))</f>
      </c>
      <c r="B11" s="6" t="inlineStr">
        <is>
          <t xml:space="preserve">Dati di un cliente visibili a un altro</t>
        </is>
      </c>
      <c r="C11" s="6" t="inlineStr">
        <is>
          <t xml:space="preserve">Un filtro dimenticato in una query mostra i dati di un'azienda a un'altra: in un prodotto multi-tenant è l'errore che fa perdere i clienti.</t>
        </is>
      </c>
      <c r="D11" s="5" t="inlineStr">
        <is>
          <t xml:space="preserve">Sicurezza</t>
        </is>
      </c>
      <c r="E11" s="5"/>
      <c r="F11" s="7">
        <v>2</v>
      </c>
      <c r="G11" s="7">
        <v>5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Evitare</t>
        </is>
      </c>
      <c r="K11" s="6" t="inlineStr">
        <is>
          <t xml:space="preserve">Separazione dei dati decisa nell'architettura e applicata in un punto solo del codice; test automatici che provano ad attraversarla a ogni rilascio.</t>
        </is>
      </c>
      <c r="L11" s="6" t="inlineStr">
        <is>
          <t xml:space="preserve">Architettura: stack, multi-tenant, hosting; Sicurezza: limiti alle richieste, registri degli accessi, separazione dei dati provata</t>
        </is>
      </c>
      <c r="M11" s="5" t="inlineStr">
        <is>
          <t xml:space="preserve">Identificato</t>
        </is>
      </c>
      <c r="N11" s="8">
        <f>WORKDAY(Piano!$J$3,50)</f>
      </c>
      <c r="O11" s="11">
        <f>IF(AND(B11&lt;&gt;"",ISNUMBER(N11),M11&lt;&gt;"Chiuso",M11&lt;&gt;"Occorso",N11&lt;TODAY()),"Scaduta","")</f>
      </c>
    </row>
    <row r="12" ht="45" customHeight="1">
      <c r="A12" s="13">
        <f>IF(B12="","","R-"&amp;(ROW()-5))</f>
      </c>
      <c r="B12" s="6" t="inlineStr">
        <is>
          <t xml:space="preserve">Fatture elettroniche non pronte al lancio</t>
        </is>
      </c>
      <c r="C12" s="6" t="inlineStr">
        <is>
          <t xml:space="preserve">Arrivano i primi abbonamenti ma le fatture non partono verso il Sistema di Interscambio: l'amministrazione le rifà a mano, una per una.</t>
        </is>
      </c>
      <c r="D12" s="5" t="inlineStr">
        <is>
          <t xml:space="preserve">Pagamenti</t>
        </is>
      </c>
      <c r="E12" s="5"/>
      <c r="F12" s="7">
        <v>3</v>
      </c>
      <c r="G12" s="7">
        <v>3</v>
      </c>
      <c r="H12" s="11">
        <f>IF(OR(F12="",G12=""),"",F12*G12)</f>
      </c>
      <c r="I12" s="11">
        <f>IF(H12="","",IF(H12&gt;=15,"Critico",IF(H12&gt;=10,"Alto",IF(H12&gt;=5,"Medio","Basso"))))</f>
      </c>
      <c r="J12" s="5" t="inlineStr">
        <is>
          <t xml:space="preserve">Mitigare</t>
        </is>
      </c>
      <c r="K12" s="6" t="inlineStr">
        <is>
          <t xml:space="preserve">Intermediario scelto durante la beta; una fattura di prova inviata e ricevuta prima del lancio.</t>
        </is>
      </c>
      <c r="L12" s="6" t="inlineStr">
        <is>
          <t xml:space="preserve">Fatture elettroniche degli abbonamenti; Piani, prova gratuita e pagamenti con carta</t>
        </is>
      </c>
      <c r="M12" s="5" t="inlineStr">
        <is>
          <t xml:space="preserve">Identificato</t>
        </is>
      </c>
      <c r="N12" s="8">
        <f>WORKDAY(Piano!$J$3,60)</f>
      </c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Primo rilascio di un prodotto SaaS: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Da un'idea al primo rilascio di un SaaS: interviste, perimetro MoSCoW, architettura multi-tenant, quattro sprint, beta con clienti veri, lancio.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HYPERLINK("https://keenhour.com/modelli/mvp-saas","Il modello «Primo rilascio di un prodotto SaaS» nella galleria")</f>
      </c>
    </row>
    <row r="20">
      <c r="B20" s="29">
        <f>HYPERLINK("https://keenhour.com/modelli/mvp-saas/usa","Usa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Primo rilascio di un prodotto SaaS</dc:title>
  <dc:creator>KeenHour</dc:creator>
  <dc:language>it-IT</dc:language>
</cp:coreProperties>
</file>