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</cols>
  <sheetData>
    <row r="1" ht="34" customHeight="1"/>
    <row r="2" ht="28" customHeight="1">
      <c r="A2" s="1" t="inlineStr">
        <is>
          <t xml:space="preserve">Negozio online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Negozio online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</row>
    <row r="6">
      <c r="A6" s="11">
        <f>IF(B6="","",ROW()-5)</f>
      </c>
      <c r="B6" s="6" t="inlineStr">
        <is>
          <t xml:space="preserve">Contratto firmato</t>
        </is>
      </c>
      <c r="C6" s="5" t="inlineStr">
        <is>
          <t xml:space="preserve">Analisi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avvio: che cosa si vende, a chi, dove</t>
        </is>
      </c>
      <c r="C7" s="5" t="inlineStr">
        <is>
          <t xml:space="preserve">Analisi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Il percorso dell'ordine, dal carrello al reso</t>
        </is>
      </c>
      <c r="C8" s="5" t="inlineStr">
        <is>
          <t xml:space="preserve">Analisi</t>
        </is>
      </c>
      <c r="D8" s="8">
        <f>WORKDAY($J$3,2)</f>
      </c>
      <c r="E8" s="7">
        <v>4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Scelta della piattaforma</t>
        </is>
      </c>
      <c r="C9" s="5" t="inlineStr">
        <is>
          <t xml:space="preserve">Analisi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Analisi dell'integrazione con il gestionale</t>
        </is>
      </c>
      <c r="C10" s="5" t="inlineStr">
        <is>
          <t xml:space="preserve">Analisi</t>
        </is>
      </c>
      <c r="D10" s="8">
        <f>WORKDAY($J$3,3)</f>
      </c>
      <c r="E10" s="7">
        <v>4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Fatture, corrispettivi e IVA con il commercialista del cliente</t>
        </is>
      </c>
      <c r="C11" s="5" t="inlineStr">
        <is>
          <t xml:space="preserve">Analisi</t>
        </is>
      </c>
      <c r="D11" s="8">
        <f>WORKDAY($J$3,3)</f>
      </c>
      <c r="E11" s="7">
        <v>3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Documento delle specifiche e ambito del negozio</t>
        </is>
      </c>
      <c r="C12" s="5" t="inlineStr">
        <is>
          <t xml:space="preserve">Analisi</t>
        </is>
      </c>
      <c r="D12" s="8">
        <f>WORKDAY($J$3,7)</f>
      </c>
      <c r="E12" s="7">
        <v>3</v>
      </c>
      <c r="F12" s="12">
        <f>IF(OR(D12="",E12=""),"",WORKDAY(D12,MAX(E12,1)-1))</f>
      </c>
      <c r="G12" s="7" t="inlineStr">
        <is>
          <t xml:space="preserve">3, 4, 5, 6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Il cliente rilegge e approva le specifiche</t>
        </is>
      </c>
      <c r="C13" s="5" t="inlineStr">
        <is>
          <t xml:space="preserve">Analisi</t>
        </is>
      </c>
      <c r="D13" s="8">
        <f>WORKDAY($J$3,10)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Specifiche approvate</t>
        </is>
      </c>
      <c r="C14" s="5" t="inlineStr">
        <is>
          <t xml:space="preserve">Analisi</t>
        </is>
      </c>
      <c r="D14" s="8">
        <f>WORKDAY($J$3,11)</f>
      </c>
      <c r="E14" s="7">
        <v>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Categorie, attributi, varianti e filtri</t>
        </is>
      </c>
      <c r="C15" s="5" t="inlineStr">
        <is>
          <t xml:space="preserve">Catalogo</t>
        </is>
      </c>
      <c r="D15" s="8">
        <f>WORKDAY($J$3,12)</f>
      </c>
      <c r="E15" s="7">
        <v>3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Modello del file dei prodotti consegnato al cliente</t>
        </is>
      </c>
      <c r="C16" s="5" t="inlineStr">
        <is>
          <t xml:space="preserve">Catalogo</t>
        </is>
      </c>
      <c r="D16" s="8">
        <f>WORKDAY($J$3,15)</f>
      </c>
      <c r="E16" s="7">
        <v>1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Il cliente compila il file dei prodotti</t>
        </is>
      </c>
      <c r="C17" s="5" t="inlineStr">
        <is>
          <t xml:space="preserve">Catalogo</t>
        </is>
      </c>
      <c r="D17" s="8">
        <f>WORKDAY($J$3,16)</f>
      </c>
      <c r="E17" s="7">
        <v>15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Importazione di prova con venti prodotti</t>
        </is>
      </c>
      <c r="C18" s="5" t="inlineStr">
        <is>
          <t xml:space="preserve">Catalogo</t>
        </is>
      </c>
      <c r="D18" s="8">
        <f>WORKDAY($J$3,22)</f>
      </c>
      <c r="E18" s="7">
        <v>2</v>
      </c>
      <c r="F18" s="12">
        <f>IF(OR(D18="",E18=""),"",WORKDAY(D18,MAX(E18,1)-1))</f>
      </c>
      <c r="G18" s="7" t="inlineStr">
        <is>
          <t xml:space="preserve">11, 27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Foto dei prodotti: scelta, scontorno e ritocco</t>
        </is>
      </c>
      <c r="C19" s="5" t="inlineStr">
        <is>
          <t xml:space="preserve">Catalogo</t>
        </is>
      </c>
      <c r="D19" s="8">
        <f>WORKDAY($J$3,16)</f>
      </c>
      <c r="E19" s="7">
        <v>17</v>
      </c>
      <c r="F19" s="12">
        <f>IF(OR(D19="",E19=""),"",WORKDAY(D19,MAX(E19,1)-1))</f>
      </c>
      <c r="G19" s="7" t="inlineStr">
        <is>
          <t xml:space="preserve">10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Descrizioni dei prodotti più venduti</t>
        </is>
      </c>
      <c r="C20" s="5" t="inlineStr">
        <is>
          <t xml:space="preserve">Catalogo</t>
        </is>
      </c>
      <c r="D20" s="8">
        <f>WORKDAY($J$3,20)</f>
      </c>
      <c r="E20" s="7">
        <v>15</v>
      </c>
      <c r="F20" s="12">
        <f>IF(OR(D20="",E20=""),"",WORKDAY(D20,MAX(E20,1)-1))</f>
      </c>
      <c r="G20" s="7" t="inlineStr">
        <is>
          <t xml:space="preserve">10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Dati del fabbricante e avvertenze nelle schede</t>
        </is>
      </c>
      <c r="C21" s="5" t="inlineStr">
        <is>
          <t xml:space="preserve">Catalogo</t>
        </is>
      </c>
      <c r="D21" s="8">
        <f>WORKDAY($J$3,16)</f>
      </c>
      <c r="E21" s="7">
        <v>3</v>
      </c>
      <c r="F21" s="12">
        <f>IF(OR(D21="",E21=""),"",WORKDAY(D21,MAX(E21,1)-1))</f>
      </c>
      <c r="G21" s="7" t="inlineStr">
        <is>
          <t xml:space="preserve">10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Importazione del catalogo completo e controllo a campione</t>
        </is>
      </c>
      <c r="C22" s="5" t="inlineStr">
        <is>
          <t xml:space="preserve">Catalogo</t>
        </is>
      </c>
      <c r="D22" s="8">
        <f>WORKDAY($J$3,42)</f>
      </c>
      <c r="E22" s="7">
        <v>3</v>
      </c>
      <c r="F22" s="12">
        <f>IF(OR(D22="",E22=""),"",WORKDAY(D22,MAX(E22,1)-1))</f>
      </c>
      <c r="G22" s="7" t="inlineStr">
        <is>
          <t xml:space="preserve">31, 12, 13, 14, 15, 16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Catalogo pronto</t>
        </is>
      </c>
      <c r="C23" s="5" t="inlineStr">
        <is>
          <t xml:space="preserve">Catalogo</t>
        </is>
      </c>
      <c r="D23" s="8">
        <f>WORKDAY($J$3,44)</f>
      </c>
      <c r="E23" s="7">
        <v>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Sì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Stile grafico e componenti del negozio</t>
        </is>
      </c>
      <c r="C24" s="5" t="inlineStr">
        <is>
          <t xml:space="preserve">Design</t>
        </is>
      </c>
      <c r="D24" s="8">
        <f>WORKDAY($J$3,12)</f>
      </c>
      <c r="E24" s="7">
        <v>4</v>
      </c>
      <c r="F24" s="12">
        <f>IF(OR(D24="",E24=""),"",WORKDAY(D24,MAX(E24,1)-1))</f>
      </c>
      <c r="G24" s="7" t="inlineStr">
        <is>
          <t xml:space="preserve">9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Home e pagine delle categorie con i filtri</t>
        </is>
      </c>
      <c r="C25" s="5" t="inlineStr">
        <is>
          <t xml:space="preserve">Design</t>
        </is>
      </c>
      <c r="D25" s="8">
        <f>WORKDAY($J$3,16)</f>
      </c>
      <c r="E25" s="7">
        <v>5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Scheda prodotto</t>
        </is>
      </c>
      <c r="C26" s="5" t="inlineStr">
        <is>
          <t xml:space="preserve">Design</t>
        </is>
      </c>
      <c r="D26" s="8">
        <f>WORKDAY($J$3,18)</f>
      </c>
      <c r="E26" s="7">
        <v>5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Carrello e cassa in pochi passaggi</t>
        </is>
      </c>
      <c r="C27" s="5" t="inlineStr">
        <is>
          <t xml:space="preserve">Design</t>
        </is>
      </c>
      <c r="D27" s="8">
        <f>WORKDAY($J$3,21)</f>
      </c>
      <c r="E27" s="7">
        <v>4</v>
      </c>
      <c r="F27" s="12">
        <f>IF(OR(D27="",E27=""),"",WORKDAY(D27,MAX(E27,1)-1))</f>
      </c>
      <c r="G27" s="7" t="inlineStr">
        <is>
          <t xml:space="preserve">19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Area del cliente: ordini, resi, indirizzi</t>
        </is>
      </c>
      <c r="C28" s="5" t="inlineStr">
        <is>
          <t xml:space="preserve">Design</t>
        </is>
      </c>
      <c r="D28" s="8">
        <f>WORKDAY($J$3,23)</f>
      </c>
      <c r="E28" s="7">
        <v>3</v>
      </c>
      <c r="F28" s="12">
        <f>IF(OR(D28="",E28=""),"",WORKDAY(D28,MAX(E28,1)-1))</f>
      </c>
      <c r="G28" s="7" t="inlineStr">
        <is>
          <t xml:space="preserve">19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Email dell'ordine, della spedizione e del reso</t>
        </is>
      </c>
      <c r="C29" s="5" t="inlineStr">
        <is>
          <t xml:space="preserve">Design</t>
        </is>
      </c>
      <c r="D29" s="8">
        <f>WORKDAY($J$3,24)</f>
      </c>
      <c r="E29" s="7">
        <v>3</v>
      </c>
      <c r="F29" s="12">
        <f>IF(OR(D29="",E29=""),"",WORKDAY(D29,MAX(E29,1)-1))</f>
      </c>
      <c r="G29" s="7" t="inlineStr">
        <is>
          <t xml:space="preserve">19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Il cliente approva grafica e percorso d'acquisto</t>
        </is>
      </c>
      <c r="C30" s="5" t="inlineStr">
        <is>
          <t xml:space="preserve">Design</t>
        </is>
      </c>
      <c r="D30" s="8">
        <f>WORKDAY($J$3,27)</f>
      </c>
      <c r="E30" s="7">
        <v>3</v>
      </c>
      <c r="F30" s="12">
        <f>IF(OR(D30="",E30=""),"",WORKDAY(D30,MAX(E30,1)-1))</f>
      </c>
      <c r="G30" s="7" t="inlineStr">
        <is>
          <t xml:space="preserve">20, 21, 22, 23, 24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Grafica approvata</t>
        </is>
      </c>
      <c r="C31" s="5" t="inlineStr">
        <is>
          <t xml:space="preserve">Design</t>
        </is>
      </c>
      <c r="D31" s="8">
        <f>WORKDAY($J$3,29)</f>
      </c>
      <c r="E31" s="7">
        <v>0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Piattaforma installata e ambiente di prova</t>
        </is>
      </c>
      <c r="C32" s="5" t="inlineStr">
        <is>
          <t xml:space="preserve">Sviluppo e integrazioni</t>
        </is>
      </c>
      <c r="D32" s="8">
        <f>WORKDAY($J$3,12)</f>
      </c>
      <c r="E32" s="7">
        <v>3</v>
      </c>
      <c r="F32" s="12">
        <f>IF(OR(D32="",E32=""),"",WORKDAY(D32,MAX(E32,1)-1))</f>
      </c>
      <c r="G32" s="7" t="inlineStr">
        <is>
          <t xml:space="preserve">9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Il cliente apre il conto con il gestore dei pagamenti</t>
        </is>
      </c>
      <c r="C33" s="5" t="inlineStr">
        <is>
          <t xml:space="preserve">Sviluppo e integrazioni</t>
        </is>
      </c>
      <c r="D33" s="8">
        <f>WORKDAY($J$3,12)</f>
      </c>
      <c r="E33" s="7">
        <v>15</v>
      </c>
      <c r="F33" s="12">
        <f>IF(OR(D33="",E33=""),"",WORKDAY(D33,MAX(E33,1)-1))</f>
      </c>
      <c r="G33" s="7" t="inlineStr">
        <is>
          <t xml:space="preserve">9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Il cliente firma il contratto con il corriere</t>
        </is>
      </c>
      <c r="C34" s="5" t="inlineStr">
        <is>
          <t xml:space="preserve">Sviluppo e integrazioni</t>
        </is>
      </c>
      <c r="D34" s="8">
        <f>WORKDAY($J$3,12)</f>
      </c>
      <c r="E34" s="7">
        <v>15</v>
      </c>
      <c r="F34" s="12">
        <f>IF(OR(D34="",E34=""),"",WORKDAY(D34,MAX(E34,1)-1))</f>
      </c>
      <c r="G34" s="7" t="inlineStr">
        <is>
          <t xml:space="preserve">9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Integrazione con il gestionale: prodotti, giacenze, ordini</t>
        </is>
      </c>
      <c r="C35" s="5" t="inlineStr">
        <is>
          <t xml:space="preserve">Sviluppo e integrazioni</t>
        </is>
      </c>
      <c r="D35" s="8">
        <f>WORKDAY($J$3,15)</f>
      </c>
      <c r="E35" s="7">
        <v>20</v>
      </c>
      <c r="F35" s="12">
        <f>IF(OR(D35="",E35=""),"",WORKDAY(D35,MAX(E35,1)-1))</f>
      </c>
      <c r="G35" s="7" t="inlineStr">
        <is>
          <t xml:space="preserve">27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Tema: home, categorie, filtri e scheda prodotto</t>
        </is>
      </c>
      <c r="C36" s="5" t="inlineStr">
        <is>
          <t xml:space="preserve">Sviluppo e integrazioni</t>
        </is>
      </c>
      <c r="D36" s="8">
        <f>WORKDAY($J$3,30)</f>
      </c>
      <c r="E36" s="7">
        <v>12</v>
      </c>
      <c r="F36" s="12">
        <f>IF(OR(D36="",E36=""),"",WORKDAY(D36,MAX(E36,1)-1))</f>
      </c>
      <c r="G36" s="7" t="inlineStr">
        <is>
          <t xml:space="preserve">26, 27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Carrello, cassa e area del cliente</t>
        </is>
      </c>
      <c r="C37" s="5" t="inlineStr">
        <is>
          <t xml:space="preserve">Sviluppo e integrazioni</t>
        </is>
      </c>
      <c r="D37" s="8">
        <f>WORKDAY($J$3,33)</f>
      </c>
      <c r="E37" s="7">
        <v>8</v>
      </c>
      <c r="F37" s="12">
        <f>IF(OR(D37="",E37=""),"",WORKDAY(D37,MAX(E37,1)-1))</f>
      </c>
      <c r="G37" s="7" t="inlineStr">
        <is>
          <t xml:space="preserve">26, 27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Pagamenti: carte, portafogli digitali, bonifico</t>
        </is>
      </c>
      <c r="C38" s="5" t="inlineStr">
        <is>
          <t xml:space="preserve">Sviluppo e integrazioni</t>
        </is>
      </c>
      <c r="D38" s="8">
        <f>WORKDAY($J$3,36)</f>
      </c>
      <c r="E38" s="7">
        <v>4</v>
      </c>
      <c r="F38" s="12">
        <f>IF(OR(D38="",E38=""),"",WORKDAY(D38,MAX(E38,1)-1))</f>
      </c>
      <c r="G38" s="7" t="inlineStr">
        <is>
          <t xml:space="preserve">28, 27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Spedizioni: tariffe, etichette e tracciamento</t>
        </is>
      </c>
      <c r="C39" s="5" t="inlineStr">
        <is>
          <t xml:space="preserve">Sviluppo e integrazioni</t>
        </is>
      </c>
      <c r="D39" s="8">
        <f>WORKDAY($J$3,36)</f>
      </c>
      <c r="E39" s="7">
        <v>5</v>
      </c>
      <c r="F39" s="12">
        <f>IF(OR(D39="",E39=""),"",WORKDAY(D39,MAX(E39,1)-1))</f>
      </c>
      <c r="G39" s="7" t="inlineStr">
        <is>
          <t xml:space="preserve">29, 27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Fatture, corrispettivi e IVA come deciso con il commercialista</t>
        </is>
      </c>
      <c r="C40" s="5" t="inlineStr">
        <is>
          <t xml:space="preserve">Sviluppo e integrazioni</t>
        </is>
      </c>
      <c r="D40" s="8">
        <f>WORKDAY($J$3,42)</f>
      </c>
      <c r="E40" s="7">
        <v>2</v>
      </c>
      <c r="F40" s="12">
        <f>IF(OR(D40="",E40=""),"",WORKDAY(D40,MAX(E40,1)-1))</f>
      </c>
      <c r="G40" s="7" t="inlineStr">
        <is>
          <t xml:space="preserve">32, 30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Banner dei cookie con il blocco preventivo</t>
        </is>
      </c>
      <c r="C41" s="5" t="inlineStr">
        <is>
          <t xml:space="preserve">Sviluppo e integrazioni</t>
        </is>
      </c>
      <c r="D41" s="8">
        <f>WORKDAY($J$3,42)</f>
      </c>
      <c r="E41" s="7">
        <v>2</v>
      </c>
      <c r="F41" s="12">
        <f>IF(OR(D41="",E41=""),"",WORKDAY(D41,MAX(E41,1)-1))</f>
      </c>
      <c r="G41" s="7" t="inlineStr">
        <is>
          <t xml:space="preserve">31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Statistiche di vendita e conversioni</t>
        </is>
      </c>
      <c r="C42" s="5" t="inlineStr">
        <is>
          <t xml:space="preserve">Sviluppo e integrazioni</t>
        </is>
      </c>
      <c r="D42" s="8">
        <f>WORKDAY($J$3,42)</f>
      </c>
      <c r="E42" s="7">
        <v>3</v>
      </c>
      <c r="F42" s="12">
        <f>IF(OR(D42="",E42=""),"",WORKDAY(D42,MAX(E42,1)-1))</f>
      </c>
      <c r="G42" s="7" t="inlineStr">
        <is>
          <t xml:space="preserve">32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Prova dell'integrazione con il catalogo vero</t>
        </is>
      </c>
      <c r="C43" s="5" t="inlineStr">
        <is>
          <t xml:space="preserve">Sviluppo e integrazioni</t>
        </is>
      </c>
      <c r="D43" s="8">
        <f>WORKDAY($J$3,45)</f>
      </c>
      <c r="E43" s="7">
        <v>2</v>
      </c>
      <c r="F43" s="12">
        <f>IF(OR(D43="",E43=""),"",WORKDAY(D43,MAX(E43,1)-1))</f>
      </c>
      <c r="G43" s="7" t="inlineStr">
        <is>
          <t xml:space="preserve">30, 17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Indirizzi, varianti e dati strutturati dei prodotti</t>
        </is>
      </c>
      <c r="C44" s="5" t="inlineStr">
        <is>
          <t xml:space="preserve">Sviluppo e integrazioni</t>
        </is>
      </c>
      <c r="D44" s="8">
        <f>WORKDAY($J$3,45)</f>
      </c>
      <c r="E44" s="7">
        <v>2</v>
      </c>
      <c r="F44" s="12">
        <f>IF(OR(D44="",E44=""),"",WORKDAY(D44,MAX(E44,1)-1))</f>
      </c>
      <c r="G44" s="7" t="inlineStr">
        <is>
          <t xml:space="preserve">17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Negozio completo nell'ambiente di prova</t>
        </is>
      </c>
      <c r="C45" s="5" t="inlineStr">
        <is>
          <t xml:space="preserve">Sviluppo e integrazioni</t>
        </is>
      </c>
      <c r="D45" s="8">
        <f>WORKDAY($J$3,47)</f>
      </c>
      <c r="E45" s="7">
        <v>0</v>
      </c>
      <c r="F45" s="12">
        <f>IF(OR(D45="",E45=""),"",WORKDAY(D45,MAX(E45,1)-1))</f>
      </c>
      <c r="G45" s="7" t="inlineStr">
        <is>
          <t xml:space="preserve">33, 34, 35, 36, 37, 38, 39, 18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Condizioni di vendita, recesso e garanzia</t>
        </is>
      </c>
      <c r="C46" s="5" t="inlineStr">
        <is>
          <t xml:space="preserve">Collaudo e lancio</t>
        </is>
      </c>
      <c r="D46" s="8">
        <f>WORKDAY($J$3,36)</f>
      </c>
      <c r="E46" s="7">
        <v>5</v>
      </c>
      <c r="F46" s="12">
        <f>IF(OR(D46="",E46=""),"",WORKDAY(D46,MAX(E46,1)-1))</f>
      </c>
      <c r="G46" s="7" t="inlineStr">
        <is>
          <t xml:space="preserve">9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Informazioni obbligatorie del venditore pubblicate</t>
        </is>
      </c>
      <c r="C47" s="5" t="inlineStr">
        <is>
          <t xml:space="preserve">Collaudo e lancio</t>
        </is>
      </c>
      <c r="D47" s="8">
        <f>WORKDAY($J$3,48)</f>
      </c>
      <c r="E47" s="7">
        <v>1</v>
      </c>
      <c r="F47" s="12">
        <f>IF(OR(D47="",E47=""),"",WORKDAY(D47,MAX(E47,1)-1))</f>
      </c>
      <c r="G47" s="7" t="inlineStr">
        <is>
          <t xml:space="preserve">40, 41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Ordini di prova con pagamenti veri e rimborsi</t>
        </is>
      </c>
      <c r="C48" s="5" t="inlineStr">
        <is>
          <t xml:space="preserve">Collaudo e lancio</t>
        </is>
      </c>
      <c r="D48" s="8">
        <f>WORKDAY($J$3,48)</f>
      </c>
      <c r="E48" s="7">
        <v>3</v>
      </c>
      <c r="F48" s="12">
        <f>IF(OR(D48="",E48=""),"",WORKDAY(D48,MAX(E48,1)-1))</f>
      </c>
      <c r="G48" s="7" t="inlineStr">
        <is>
          <t xml:space="preserve">40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Prove su browser e dispositivi, cassa compresa</t>
        </is>
      </c>
      <c r="C49" s="5" t="inlineStr">
        <is>
          <t xml:space="preserve">Collaudo e lancio</t>
        </is>
      </c>
      <c r="D49" s="8">
        <f>WORKDAY($J$3,48)</f>
      </c>
      <c r="E49" s="7">
        <v>2</v>
      </c>
      <c r="F49" s="12">
        <f>IF(OR(D49="",E49=""),"",WORKDAY(D49,MAX(E49,1)-1))</f>
      </c>
      <c r="G49" s="7" t="inlineStr">
        <is>
          <t xml:space="preserve">40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Verifica di accessibilità del negozio</t>
        </is>
      </c>
      <c r="C50" s="5" t="inlineStr">
        <is>
          <t xml:space="preserve">Collaudo e lancio</t>
        </is>
      </c>
      <c r="D50" s="8">
        <f>WORKDAY($J$3,48)</f>
      </c>
      <c r="E50" s="7">
        <v>3</v>
      </c>
      <c r="F50" s="12">
        <f>IF(OR(D50="",E50=""),"",WORKDAY(D50,MAX(E50,1)-1))</f>
      </c>
      <c r="G50" s="7" t="inlineStr">
        <is>
          <t xml:space="preserve">40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Velocità del catalogo e della cassa su smartphone</t>
        </is>
      </c>
      <c r="C51" s="5" t="inlineStr">
        <is>
          <t xml:space="preserve">Collaudo e lancio</t>
        </is>
      </c>
      <c r="D51" s="8">
        <f>WORKDAY($J$3,48)</f>
      </c>
      <c r="E51" s="7">
        <v>2</v>
      </c>
      <c r="F51" s="12">
        <f>IF(OR(D51="",E51=""),"",WORKDAY(D51,MAX(E51,1)-1))</f>
      </c>
      <c r="G51" s="7" t="inlineStr">
        <is>
          <t xml:space="preserve">40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Correzioni dalle prove</t>
        </is>
      </c>
      <c r="C52" s="5" t="inlineStr">
        <is>
          <t xml:space="preserve">Collaudo e lancio</t>
        </is>
      </c>
      <c r="D52" s="8">
        <f>WORKDAY($J$3,51)</f>
      </c>
      <c r="E52" s="7">
        <v>4</v>
      </c>
      <c r="F52" s="12">
        <f>IF(OR(D52="",E52=""),"",WORKDAY(D52,MAX(E52,1)-1))</f>
      </c>
      <c r="G52" s="7" t="inlineStr">
        <is>
          <t xml:space="preserve">43, 44, 45, 46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Formazione su ordini, resi, prodotti e promozioni</t>
        </is>
      </c>
      <c r="C53" s="5" t="inlineStr">
        <is>
          <t xml:space="preserve">Collaudo e lancio</t>
        </is>
      </c>
      <c r="D53" s="8">
        <f>WORKDAY($J$3,51)</f>
      </c>
      <c r="E53" s="7">
        <v>2</v>
      </c>
      <c r="F53" s="12">
        <f>IF(OR(D53="",E53=""),"",WORKDAY(D53,MAX(E53,1)-1))</f>
      </c>
      <c r="G53" s="7" t="inlineStr">
        <is>
          <t xml:space="preserve">43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Collaudo del cliente: una giornata da negozio aperto</t>
        </is>
      </c>
      <c r="C54" s="5" t="inlineStr">
        <is>
          <t xml:space="preserve">Collaudo e lancio</t>
        </is>
      </c>
      <c r="D54" s="8">
        <f>WORKDAY($J$3,51)</f>
      </c>
      <c r="E54" s="7">
        <v>3</v>
      </c>
      <c r="F54" s="12">
        <f>IF(OR(D54="",E54=""),"",WORKDAY(D54,MAX(E54,1)-1))</f>
      </c>
      <c r="G54" s="7" t="inlineStr">
        <is>
          <t xml:space="preserve">43, 44, 42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Collaudo superato</t>
        </is>
      </c>
      <c r="C55" s="5" t="inlineStr">
        <is>
          <t xml:space="preserve">Collaudo e lancio</t>
        </is>
      </c>
      <c r="D55" s="8">
        <f>WORKDAY($J$3,55)</f>
      </c>
      <c r="E55" s="7">
        <v>0</v>
      </c>
      <c r="F55" s="12">
        <f>IF(OR(D55="",E55=""),"",WORKDAY(D55,MAX(E55,1)-1))</f>
      </c>
      <c r="G55" s="7" t="inlineStr">
        <is>
          <t xml:space="preserve">49, 47, 48</t>
        </is>
      </c>
      <c r="H55" s="7" t="inlineStr">
        <is>
          <t xml:space="preserve">Sì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Apertura del negozio</t>
        </is>
      </c>
      <c r="C56" s="5" t="inlineStr">
        <is>
          <t xml:space="preserve">Collaudo e lancio</t>
        </is>
      </c>
      <c r="D56" s="8">
        <f>WORKDAY($J$3,56)</f>
      </c>
      <c r="E56" s="7">
        <v>1</v>
      </c>
      <c r="F56" s="12">
        <f>IF(OR(D56="",E56=""),"",WORKDAY(D56,MAX(E56,1)-1))</f>
      </c>
      <c r="G56" s="7" t="inlineStr">
        <is>
          <t xml:space="preserve">50</t>
        </is>
      </c>
      <c r="H56" s="7" t="inlineStr">
        <is>
          <t xml:space="preserve">No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Negozio aperto</t>
        </is>
      </c>
      <c r="C57" s="5" t="inlineStr">
        <is>
          <t xml:space="preserve">Collaudo e lancio</t>
        </is>
      </c>
      <c r="D57" s="8">
        <f>WORKDAY($J$3,56)</f>
      </c>
      <c r="E57" s="7">
        <v>0</v>
      </c>
      <c r="F57" s="12">
        <f>IF(OR(D57="",E57=""),"",WORKDAY(D57,MAX(E57,1)-1))</f>
      </c>
      <c r="G57" s="7" t="inlineStr">
        <is>
          <t xml:space="preserve">51</t>
        </is>
      </c>
      <c r="H57" s="7" t="inlineStr">
        <is>
          <t xml:space="preserve">Sì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Assistenza nelle prime due settimane di vendita</t>
        </is>
      </c>
      <c r="C58" s="5" t="inlineStr">
        <is>
          <t xml:space="preserve">Collaudo e lancio</t>
        </is>
      </c>
      <c r="D58" s="8">
        <f>WORKDAY($J$3,57)</f>
      </c>
      <c r="E58" s="7">
        <v>10</v>
      </c>
      <c r="F58" s="12">
        <f>IF(OR(D58="",E58=""),"",WORKDAY(D58,MAX(E58,1)-1))</f>
      </c>
      <c r="G58" s="7" t="inlineStr">
        <is>
          <t xml:space="preserve">52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Fine dell'assistenza al lancio</t>
        </is>
      </c>
      <c r="C59" s="5" t="inlineStr">
        <is>
          <t xml:space="preserve">Collaudo e lancio</t>
        </is>
      </c>
      <c r="D59" s="8">
        <f>WORKDAY($J$3,66)</f>
      </c>
      <c r="E59" s="7">
        <v>0</v>
      </c>
      <c r="F59" s="12">
        <f>IF(OR(D59="",E59=""),"",WORKDAY(D59,MAX(E59,1)-1))</f>
      </c>
      <c r="G59" s="7" t="inlineStr">
        <is>
          <t xml:space="preserve">53</t>
        </is>
      </c>
      <c r="H59" s="7" t="inlineStr">
        <is>
          <t xml:space="preserve">Sì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6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</mergeCells>
  <conditionalFormatting sqref="L6:DL105">
    <cfRule type="expression" dxfId="6" priority="1" stopIfTrue="1">
      <formula>AND($H6="Sì",L$5=$F6)</formula>
    </cfRule>
  </conditionalFormatting>
  <conditionalFormatting sqref="L6:DL105">
    <cfRule type="expression" dxfId="7" priority="2" stopIfTrue="1">
      <formula>AND(AND($F6&lt;&gt;"",L$5&gt;=$D6,L$5&lt;=$F6),$F6&lt;TODAY(),N($I6)&lt;1)</formula>
    </cfRule>
  </conditionalFormatting>
  <conditionalFormatting sqref="L6:DL105">
    <cfRule type="expression" dxfId="8" priority="3" stopIfTrue="1">
      <formula>AND(AND($F6&lt;&gt;"",L$5&gt;=$D6,L$5&lt;=$F6),L$5&lt;$D6+($F6-$D6+1)*N($I6))</formula>
    </cfRule>
  </conditionalFormatting>
  <conditionalFormatting sqref="L6:DL105">
    <cfRule type="expression" dxfId="9" priority="4" stopIfTrue="1">
      <formula>AND($F6&lt;&gt;"",L$5&gt;=$D6,L$5&lt;=$F6)</formula>
    </cfRule>
  </conditionalFormatting>
  <conditionalFormatting sqref="L6:DL105">
    <cfRule type="expression" dxfId="10" priority="5" stopIfTrue="1">
      <formula>L$5=TODAY()</formula>
    </cfRule>
  </conditionalFormatting>
  <conditionalFormatting sqref="L6:DL105">
    <cfRule type="expression" dxfId="12" priority="6" stopIfTrue="1">
      <formula>WEEKDAY(L$5,2)&gt;5</formula>
    </cfRule>
  </conditionalFormatting>
  <conditionalFormatting sqref="L5:DL5">
    <cfRule type="expression" dxfId="11" priority="7" stopIfTrue="1">
      <formula>L5=TODAY()</formula>
    </cfRule>
  </conditionalFormatting>
  <conditionalFormatting sqref="L5:DL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Negozio online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File dei prodotti in ritardo o pieno di errori</t>
        </is>
      </c>
      <c r="C6" s="6" t="inlineStr">
        <is>
          <t xml:space="preserve">Varianti scritte in modi diversi, pesi mancanti, foto senza nome: l'importazione si ferma e il catalogo arriva tardi al collaudo.</t>
        </is>
      </c>
      <c r="D6" s="5" t="inlineStr">
        <is>
          <t xml:space="preserve">Catalogo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Modello del file con le colonne obbligatorie consegnato subito; importazione di prova a metà compilazione; date di consegna del file nel piano.</t>
        </is>
      </c>
      <c r="L6" s="6" t="inlineStr">
        <is>
          <t xml:space="preserve">Modello del file dei prodotti consegnato al cliente; Il cliente compila il file dei prodotti; Importazione di prova con venti prodotti</t>
        </is>
      </c>
      <c r="M6" s="5" t="inlineStr">
        <is>
          <t xml:space="preserve">Identificato</t>
        </is>
      </c>
      <c r="N6" s="8">
        <f>WORKDAY(Piano!$J$3,22)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Integrazione con il gestionale più lunga del previsto</t>
        </is>
      </c>
      <c r="C7" s="6" t="inlineStr">
        <is>
          <t xml:space="preserve">Il fornitore del gestionale risponde tardi, il collegamento è a pagamento o manca: giacenze e ordini non si allineano.</t>
        </is>
      </c>
      <c r="D7" s="5" t="inlineStr">
        <is>
          <t xml:space="preserve">Integrazioni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Incontro tecnico con il fornitore nell'analisi; flussi decisi per iscritto; un piano di riserva con lo scambio di file a orari fissi per l'apertura.</t>
        </is>
      </c>
      <c r="L7" s="6" t="inlineStr">
        <is>
          <t xml:space="preserve">Analisi dell'integrazione con il gestionale; Integrazione con il gestionale: prodotti, giacenze, ordini</t>
        </is>
      </c>
      <c r="M7" s="5" t="inlineStr">
        <is>
          <t xml:space="preserve">Identificato</t>
        </is>
      </c>
      <c r="N7" s="8">
        <f>WORKDAY(Piano!$J$3,15)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Conto dei pagamenti non attivo all'apertura</t>
        </is>
      </c>
      <c r="C8" s="6" t="inlineStr">
        <is>
          <t xml:space="preserve">La verifica dell'azienda da parte del gestore dei pagamenti chiede documenti che il cliente non ha pronti.</t>
        </is>
      </c>
      <c r="D8" s="5" t="inlineStr">
        <is>
          <t xml:space="preserve">Pagamenti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Richiesta di apertura subito dopo le specifiche, con l'elenco dei documenti; un secondo metodo di pagamento configurato.</t>
        </is>
      </c>
      <c r="L8" s="6" t="inlineStr">
        <is>
          <t xml:space="preserve">Il cliente apre il conto con il gestore dei pagamenti; Pagamenti: carte, portafogli digitali, bonifico</t>
        </is>
      </c>
      <c r="M8" s="5" t="inlineStr">
        <is>
          <t xml:space="preserve">Identificato</t>
        </is>
      </c>
      <c r="N8" s="8">
        <f>WORKDAY(Piano!$J$3,20)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Recesso e informazioni obbligatorie mancanti</t>
        </is>
      </c>
      <c r="C9" s="6" t="inlineStr">
        <is>
          <t xml:space="preserve">Condizioni copiate da un altro negozio o incomplete: senza l'informazione sul recesso il termine per esercitarlo si allunga di dodici mesi, e l'Autorità garante della concorrenza e del mercato può sanzionare.</t>
        </is>
      </c>
      <c r="D9" s="5" t="inlineStr">
        <is>
          <t xml:space="preserve">Legale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Testi validati dal legale del cliente; lista delle informazioni obbligatorie spuntata prima del collaudo.</t>
        </is>
      </c>
      <c r="L9" s="6" t="inlineStr">
        <is>
          <t xml:space="preserve">Condizioni di vendita, recesso e garanzia; Informazioni obbligatorie del venditore pubblicate</t>
        </is>
      </c>
      <c r="M9" s="5" t="inlineStr">
        <is>
          <t xml:space="preserve">Identificato</t>
        </is>
      </c>
      <c r="N9" s="8">
        <f>WORKDAY(Piano!$J$3,40)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Spese di spedizione che fanno abbandonare il carrello</t>
        </is>
      </c>
      <c r="C10" s="6" t="inlineStr">
        <is>
          <t xml:space="preserve">Tariffe stimate a occhio: troppo alte e i clienti escono alla cassa, troppo basse e ogni ordine perde margine.</t>
        </is>
      </c>
      <c r="D10" s="5" t="inlineStr">
        <is>
          <t xml:space="preserve">Spedizioni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Tariffe calcolate con il listino vero del corriere e i pesi del catalogo; soglia della spedizione gratuita decisa con il cliente sui margini; spese visibili già nella scheda prodotto.</t>
        </is>
      </c>
      <c r="L10" s="6" t="inlineStr">
        <is>
          <t xml:space="preserve">Spedizioni: tariffe, etichette e tracciamento; Scheda prodotto</t>
        </is>
      </c>
      <c r="M10" s="5" t="inlineStr">
        <is>
          <t xml:space="preserve">Identificato</t>
        </is>
      </c>
      <c r="N10" s="8">
        <f>WORKDAY(Piano!$J$3,36)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Ambito che cresce durante lo sviluppo</t>
        </is>
      </c>
      <c r="C11" s="6" t="inlineStr">
        <is>
          <t xml:space="preserve">Listini per le aziende, seconda lingua, vendita sui marketplace: richieste ragionevoli che da sole valgono un altro progetto.</t>
        </is>
      </c>
      <c r="D11" s="5" t="inlineStr">
        <is>
          <t xml:space="preserve">Ambito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Le specifiche dicono che cosa resta fuori; le richieste nuove si mettono in un elenco per dopo l'apertura, con la loro stima.</t>
        </is>
      </c>
      <c r="L11" s="6" t="inlineStr">
        <is>
          <t xml:space="preserve">Documento delle specifiche e ambito del negozio; Tema: home, categorie, filtri e scheda prodotto</t>
        </is>
      </c>
      <c r="M11" s="5" t="inlineStr">
        <is>
          <t xml:space="preserve">Identificato</t>
        </is>
      </c>
      <c r="N11" s="8">
        <f>WORKDAY(Piano!$J$3,30)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Il magazzino non regge gli ordini dell'apertura</t>
        </is>
      </c>
      <c r="C12" s="6" t="inlineStr">
        <is>
          <t xml:space="preserve">Promozioni di lancio e campagne partono insieme: ordini in ritardo e recensioni negative nella prima settimana.</t>
        </is>
      </c>
      <c r="D12" s="5" t="inlineStr">
        <is>
          <t xml:space="preserve">Logistica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Una settimana di apertura senza campagne per rodare il processo; promozioni solo dopo che i tempi di spedizione sono quelli promessi.</t>
        </is>
      </c>
      <c r="L12" s="6" t="inlineStr">
        <is>
          <t xml:space="preserve">Apertura del negozio; Assistenza nelle prime due settimane di vendita</t>
        </is>
      </c>
      <c r="M12" s="5" t="inlineStr">
        <is>
          <t xml:space="preserve">Identificato</t>
        </is>
      </c>
      <c r="N12" s="8">
        <f>WORKDAY(Piano!$J$3,55)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Negozio online: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e-commerce dall'analisi all'apertura: catalogo, pagamenti, spedizioni, gestionale, condizioni di vendita, accessibilità, ordini di prova e lancio.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HYPERLINK("https://keenhour.com/modelli/negozio-online","Il modello «Negozio online» nella galleria")</f>
      </c>
    </row>
    <row r="20">
      <c r="B20" s="29">
        <f>HYPERLINK("https://keenhour.com/modelli/negozio-online/usa","Usa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Negozio online</dc:title>
  <dc:creator>KeenHour</dc:creator>
  <dc:language>it-IT</dc:language>
</cp:coreProperties>
</file>