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</cols>
  <sheetData>
    <row r="1" ht="34" customHeight="1"/>
    <row r="2" ht="28" customHeight="1">
      <c r="A2" s="1" t="inlineStr">
        <is>
          <t xml:space="preserve">Audit e ottimizzazione SEO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SEO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</row>
    <row r="6">
      <c r="A6" s="11">
        <f>IF(B6="","",ROW()-5)</f>
      </c>
      <c r="B6" s="6" t="inlineStr">
        <is>
          <t xml:space="preserve">Incarico firmato</t>
        </is>
      </c>
      <c r="C6" s="5" t="inlineStr">
        <is>
          <t xml:space="preserve">Audit tecnico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avvio: obiettivi, pagine che contano, mercati</t>
        </is>
      </c>
      <c r="C7" s="5" t="inlineStr">
        <is>
          <t xml:space="preserve">Audit tecnico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Accessi a Search Console, statistiche e CMS</t>
        </is>
      </c>
      <c r="C8" s="5" t="inlineStr">
        <is>
          <t xml:space="preserve">Audit tecnico</t>
        </is>
      </c>
      <c r="D8" s="8">
        <f>WORKDAY($J$3,1)</f>
      </c>
      <c r="E8" s="7">
        <v>3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Scansione completa del sito</t>
        </is>
      </c>
      <c r="C9" s="5" t="inlineStr">
        <is>
          <t xml:space="preserve">Audit tecnico</t>
        </is>
      </c>
      <c r="D9" s="8">
        <f>WORKDAY($J$3,4)</f>
      </c>
      <c r="E9" s="7">
        <v>2</v>
      </c>
      <c r="F9" s="12">
        <f>IF(OR(D9="",E9=""),"",WORKDAY(D9,MAX(E9,1)-1))</f>
      </c>
      <c r="G9" s="7" t="inlineStr">
        <is>
          <t xml:space="preserve">3, 2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Analisi per area</t>
        </is>
      </c>
      <c r="C10" s="5" t="inlineStr">
        <is>
          <t xml:space="preserve">Audit tecnico</t>
        </is>
      </c>
      <c r="D10" s="8">
        <f>WORKDAY($J$3,6)</f>
      </c>
      <c r="E10" s="7">
        <v>7</v>
      </c>
      <c r="F10" s="12">
        <f>IF(OR(D10="",E10=""),"",WORKDAY(D10,MAX(E10,1)-1))</f>
      </c>
      <c r="G10" s="7" t="inlineStr">
        <is>
          <t xml:space="preserve">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   Indicizzazione: pagine escluse, duplicati, canonical, noindex</t>
        </is>
      </c>
      <c r="C11" s="5" t="inlineStr">
        <is>
          <t xml:space="preserve">Audit tecnico</t>
        </is>
      </c>
      <c r="D11" s="8">
        <f>WORKDAY($J$3,6)</f>
      </c>
      <c r="E11" s="7">
        <v>3</v>
      </c>
      <c r="F11" s="12">
        <f>IF(OR(D11="",E11=""),"",WORKDAY(D11,MAX(E11,1)-1))</f>
      </c>
      <c r="G11" s="7"/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   Velocità e Core Web Vitals sui dati reali degli utenti</t>
        </is>
      </c>
      <c r="C12" s="5" t="inlineStr">
        <is>
          <t xml:space="preserve">Audit tecnico</t>
        </is>
      </c>
      <c r="D12" s="8">
        <f>WORKDAY($J$3,6)</f>
      </c>
      <c r="E12" s="7">
        <v>3</v>
      </c>
      <c r="F12" s="12">
        <f>IF(OR(D12="",E12=""),"",WORKDAY(D12,MAX(E12,1)-1))</f>
      </c>
      <c r="G12" s="7"/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   Struttura, profondità delle pagine e link interni</t>
        </is>
      </c>
      <c r="C13" s="5" t="inlineStr">
        <is>
          <t xml:space="preserve">Audit tecnico</t>
        </is>
      </c>
      <c r="D13" s="8">
        <f>WORKDAY($J$3,9)</f>
      </c>
      <c r="E13" s="7">
        <v>2</v>
      </c>
      <c r="F13" s="12">
        <f>IF(OR(D13="",E13=""),"",WORKDAY(D13,MAX(E13,1)-1))</f>
      </c>
      <c r="G13" s="7"/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   Dati strutturati e risultati arricchiti</t>
        </is>
      </c>
      <c r="C14" s="5" t="inlineStr">
        <is>
          <t xml:space="preserve">Audit tecnico</t>
        </is>
      </c>
      <c r="D14" s="8">
        <f>WORKDAY($J$3,9)</f>
      </c>
      <c r="E14" s="7">
        <v>1</v>
      </c>
      <c r="F14" s="12">
        <f>IF(OR(D14="",E14=""),"",WORKDAY(D14,MAX(E14,1)-1))</f>
      </c>
      <c r="G14" s="7"/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   Contenuti deboli, duplicati e pagine in concorrenza fra loro</t>
        </is>
      </c>
      <c r="C15" s="5" t="inlineStr">
        <is>
          <t xml:space="preserve">Audit tecnico</t>
        </is>
      </c>
      <c r="D15" s="8">
        <f>WORKDAY($J$3,10)</f>
      </c>
      <c r="E15" s="7">
        <v>3</v>
      </c>
      <c r="F15" s="12">
        <f>IF(OR(D15="",E15=""),"",WORKDAY(D15,MAX(E15,1)-1))</f>
      </c>
      <c r="G15" s="7"/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Rapporto dell'audit con le priorità</t>
        </is>
      </c>
      <c r="C16" s="5" t="inlineStr">
        <is>
          <t xml:space="preserve">Audit tecnico</t>
        </is>
      </c>
      <c r="D16" s="8">
        <f>WORKDAY($J$3,13)</f>
      </c>
      <c r="E16" s="7">
        <v>3</v>
      </c>
      <c r="F16" s="12">
        <f>IF(OR(D16="",E16=""),"",WORKDAY(D16,MAX(E16,1)-1))</f>
      </c>
      <c r="G16" s="7" t="inlineStr">
        <is>
          <t xml:space="preserve">5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Presentazione dell'audit al cliente e al suo sviluppatore</t>
        </is>
      </c>
      <c r="C17" s="5" t="inlineStr">
        <is>
          <t xml:space="preserve">Audit tecnico</t>
        </is>
      </c>
      <c r="D17" s="8">
        <f>WORKDAY($J$3,16)</f>
      </c>
      <c r="E17" s="7">
        <v>1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Audit consegnato</t>
        </is>
      </c>
      <c r="C18" s="5" t="inlineStr">
        <is>
          <t xml:space="preserve">Audit tecnico</t>
        </is>
      </c>
      <c r="D18" s="8">
        <f>WORKDAY($J$3,16)</f>
      </c>
      <c r="E18" s="7">
        <v>0</v>
      </c>
      <c r="F18" s="12">
        <f>IF(OR(D18="",E18=""),"",WORKDAY(D18,MAX(E18,1)-1))</f>
      </c>
      <c r="G18" s="7" t="inlineStr">
        <is>
          <t xml:space="preserve">12</t>
        </is>
      </c>
      <c r="H18" s="7" t="inlineStr">
        <is>
          <t xml:space="preserve">Sì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Concorrenti nei risultati di ricerca</t>
        </is>
      </c>
      <c r="C19" s="5" t="inlineStr">
        <is>
          <t xml:space="preserve">Parole chiave</t>
        </is>
      </c>
      <c r="D19" s="8">
        <f>WORKDAY($J$3,4)</f>
      </c>
      <c r="E19" s="7">
        <v>4</v>
      </c>
      <c r="F19" s="12">
        <f>IF(OR(D19="",E19=""),"",WORKDAY(D19,MAX(E19,1)-1))</f>
      </c>
      <c r="G19" s="7" t="inlineStr">
        <is>
          <t xml:space="preserve">2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Ricerca delle parole chiave e dei volumi</t>
        </is>
      </c>
      <c r="C20" s="5" t="inlineStr">
        <is>
          <t xml:space="preserve">Parole chiave</t>
        </is>
      </c>
      <c r="D20" s="8">
        <f>WORKDAY($J$3,8)</f>
      </c>
      <c r="E20" s="7">
        <v>5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Raggruppamento delle ricerche per intento</t>
        </is>
      </c>
      <c r="C21" s="5" t="inlineStr">
        <is>
          <t xml:space="preserve">Parole chiave</t>
        </is>
      </c>
      <c r="D21" s="8">
        <f>WORKDAY($J$3,13)</f>
      </c>
      <c r="E21" s="7">
        <v>3</v>
      </c>
      <c r="F21" s="12">
        <f>IF(OR(D21="",E21=""),"",WORKDAY(D21,MAX(E21,1)-1))</f>
      </c>
      <c r="G21" s="7" t="inlineStr">
        <is>
          <t xml:space="preserve">15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Mappa parole chiave e pagine</t>
        </is>
      </c>
      <c r="C22" s="5" t="inlineStr">
        <is>
          <t xml:space="preserve">Parole chiave</t>
        </is>
      </c>
      <c r="D22" s="8">
        <f>WORKDAY($J$3,16)</f>
      </c>
      <c r="E22" s="7">
        <v>3</v>
      </c>
      <c r="F22" s="12">
        <f>IF(OR(D22="",E22=""),"",WORKDAY(D22,MAX(E22,1)-1))</f>
      </c>
      <c r="G22" s="7" t="inlineStr">
        <is>
          <t xml:space="preserve">16, 5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Il cliente conferma priorità e pagine</t>
        </is>
      </c>
      <c r="C23" s="5" t="inlineStr">
        <is>
          <t xml:space="preserve">Parole chiave</t>
        </is>
      </c>
      <c r="D23" s="8">
        <f>WORKDAY($J$3,19)</f>
      </c>
      <c r="E23" s="7">
        <v>2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Mappa delle parole chiave approvata</t>
        </is>
      </c>
      <c r="C24" s="5" t="inlineStr">
        <is>
          <t xml:space="preserve">Parole chiave</t>
        </is>
      </c>
      <c r="D24" s="8">
        <f>WORKDAY($J$3,20)</f>
      </c>
      <c r="E24" s="7">
        <v>0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Sì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Correzioni tecniche spiegate allo sviluppatore</t>
        </is>
      </c>
      <c r="C25" s="5" t="inlineStr">
        <is>
          <t xml:space="preserve">Ottimizzazioni</t>
        </is>
      </c>
      <c r="D25" s="8">
        <f>WORKDAY($J$3,17)</f>
      </c>
      <c r="E25" s="7">
        <v>5</v>
      </c>
      <c r="F25" s="12">
        <f>IF(OR(D25="",E25=""),"",WORKDAY(D25,MAX(E25,1)-1))</f>
      </c>
      <c r="G25" s="7" t="inlineStr">
        <is>
          <t xml:space="preserve">13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   Errori di scansione e reindirizzamenti</t>
        </is>
      </c>
      <c r="C26" s="5" t="inlineStr">
        <is>
          <t xml:space="preserve">Ottimizzazioni</t>
        </is>
      </c>
      <c r="D26" s="8">
        <f>WORKDAY($J$3,17)</f>
      </c>
      <c r="E26" s="7">
        <v>2</v>
      </c>
      <c r="F26" s="12">
        <f>IF(OR(D26="",E26=""),"",WORKDAY(D26,MAX(E26,1)-1))</f>
      </c>
      <c r="G26" s="7"/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   Canonical, noindex e pagine duplicate</t>
        </is>
      </c>
      <c r="C27" s="5" t="inlineStr">
        <is>
          <t xml:space="preserve">Ottimizzazioni</t>
        </is>
      </c>
      <c r="D27" s="8">
        <f>WORKDAY($J$3,17)</f>
      </c>
      <c r="E27" s="7">
        <v>3</v>
      </c>
      <c r="F27" s="12">
        <f>IF(OR(D27="",E27=""),"",WORKDAY(D27,MAX(E27,1)-1))</f>
      </c>
      <c r="G27" s="7"/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   Interventi sulla velocità</t>
        </is>
      </c>
      <c r="C28" s="5" t="inlineStr">
        <is>
          <t xml:space="preserve">Ottimizzazioni</t>
        </is>
      </c>
      <c r="D28" s="8">
        <f>WORKDAY($J$3,18)</f>
      </c>
      <c r="E28" s="7">
        <v>4</v>
      </c>
      <c r="F28" s="12">
        <f>IF(OR(D28="",E28=""),"",WORKDAY(D28,MAX(E28,1)-1))</f>
      </c>
      <c r="G28" s="7"/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   Dati strutturati da aggiungere</t>
        </is>
      </c>
      <c r="C29" s="5" t="inlineStr">
        <is>
          <t xml:space="preserve">Ottimizzazioni</t>
        </is>
      </c>
      <c r="D29" s="8">
        <f>WORKDAY($J$3,20)</f>
      </c>
      <c r="E29" s="7">
        <v>2</v>
      </c>
      <c r="F29" s="12">
        <f>IF(OR(D29="",E29=""),"",WORKDAY(D29,MAX(E29,1)-1))</f>
      </c>
      <c r="G29" s="7"/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Lo sviluppatore del cliente applica le correzioni</t>
        </is>
      </c>
      <c r="C30" s="5" t="inlineStr">
        <is>
          <t xml:space="preserve">Ottimizzazioni</t>
        </is>
      </c>
      <c r="D30" s="8">
        <f>WORKDAY($J$3,22)</f>
      </c>
      <c r="E30" s="7">
        <v>12</v>
      </c>
      <c r="F30" s="12">
        <f>IF(OR(D30="",E30=""),"",WORKDAY(D30,MAX(E30,1)-1))</f>
      </c>
      <c r="G30" s="7" t="inlineStr">
        <is>
          <t xml:space="preserve">20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Verifica delle correzioni sul sito pubblicato</t>
        </is>
      </c>
      <c r="C31" s="5" t="inlineStr">
        <is>
          <t xml:space="preserve">Ottimizzazioni</t>
        </is>
      </c>
      <c r="D31" s="8">
        <f>WORKDAY($J$3,34)</f>
      </c>
      <c r="E31" s="7">
        <v>2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Titoli, descrizioni e intestazioni delle pagine esistenti</t>
        </is>
      </c>
      <c r="C32" s="5" t="inlineStr">
        <is>
          <t xml:space="preserve">Ottimizzazioni</t>
        </is>
      </c>
      <c r="D32" s="8">
        <f>WORKDAY($J$3,21)</f>
      </c>
      <c r="E32" s="7">
        <v>10</v>
      </c>
      <c r="F32" s="12">
        <f>IF(OR(D32="",E32=""),"",WORKDAY(D32,MAX(E32,1)-1))</f>
      </c>
      <c r="G32" s="7" t="inlineStr">
        <is>
          <t xml:space="preserve">19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Link interni verso le pagine che contano</t>
        </is>
      </c>
      <c r="C33" s="5" t="inlineStr">
        <is>
          <t xml:space="preserve">Ottimizzazioni</t>
        </is>
      </c>
      <c r="D33" s="8">
        <f>WORKDAY($J$3,31)</f>
      </c>
      <c r="E33" s="7">
        <v>4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Profilo dell'attività su Google e dati negli elenchi</t>
        </is>
      </c>
      <c r="C34" s="5" t="inlineStr">
        <is>
          <t xml:space="preserve">Ottimizzazioni</t>
        </is>
      </c>
      <c r="D34" s="8">
        <f>WORKDAY($J$3,21)</f>
      </c>
      <c r="E34" s="7">
        <v>3</v>
      </c>
      <c r="F34" s="12">
        <f>IF(OR(D34="",E34=""),"",WORKDAY(D34,MAX(E34,1)-1))</f>
      </c>
      <c r="G34" s="7" t="inlineStr">
        <is>
          <t xml:space="preserve">19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Ottimizzazioni tecniche verificate</t>
        </is>
      </c>
      <c r="C35" s="5" t="inlineStr">
        <is>
          <t xml:space="preserve">Ottimizzazioni</t>
        </is>
      </c>
      <c r="D35" s="8">
        <f>WORKDAY($J$3,36)</f>
      </c>
      <c r="E35" s="7">
        <v>0</v>
      </c>
      <c r="F35" s="12">
        <f>IF(OR(D35="",E35=""),"",WORKDAY(D35,MAX(E35,1)-1))</f>
      </c>
      <c r="G35" s="7" t="inlineStr">
        <is>
          <t xml:space="preserve">26, 28, 29</t>
        </is>
      </c>
      <c r="H35" s="7" t="inlineStr">
        <is>
          <t xml:space="preserve">Sì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Piano dei contenuti nuovi e da aggiornare</t>
        </is>
      </c>
      <c r="C36" s="5" t="inlineStr">
        <is>
          <t xml:space="preserve">Contenuti</t>
        </is>
      </c>
      <c r="D36" s="8">
        <f>WORKDAY($J$3,21)</f>
      </c>
      <c r="E36" s="7">
        <v>2</v>
      </c>
      <c r="F36" s="12">
        <f>IF(OR(D36="",E36=""),"",WORKDAY(D36,MAX(E36,1)-1))</f>
      </c>
      <c r="G36" s="7" t="inlineStr">
        <is>
          <t xml:space="preserve">19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Brief di ogni contenuto</t>
        </is>
      </c>
      <c r="C37" s="5" t="inlineStr">
        <is>
          <t xml:space="preserve">Contenuti</t>
        </is>
      </c>
      <c r="D37" s="8">
        <f>WORKDAY($J$3,23)</f>
      </c>
      <c r="E37" s="7">
        <v>4</v>
      </c>
      <c r="F37" s="12">
        <f>IF(OR(D37="",E37=""),"",WORKDAY(D37,MAX(E37,1)-1))</f>
      </c>
      <c r="G37" s="7" t="inlineStr">
        <is>
          <t xml:space="preserve">31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Scrittura dei contenuti</t>
        </is>
      </c>
      <c r="C38" s="5" t="inlineStr">
        <is>
          <t xml:space="preserve">Contenuti</t>
        </is>
      </c>
      <c r="D38" s="8">
        <f>WORKDAY($J$3,27)</f>
      </c>
      <c r="E38" s="7">
        <v>15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   Pagine nuove di servizio o di categoria</t>
        </is>
      </c>
      <c r="C39" s="5" t="inlineStr">
        <is>
          <t xml:space="preserve">Contenuti</t>
        </is>
      </c>
      <c r="D39" s="8">
        <f>WORKDAY($J$3,27)</f>
      </c>
      <c r="E39" s="7">
        <v>7</v>
      </c>
      <c r="F39" s="12">
        <f>IF(OR(D39="",E39=""),"",WORKDAY(D39,MAX(E39,1)-1))</f>
      </c>
      <c r="G39" s="7"/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   Aggiornamento delle pagine che hanno perso posizioni</t>
        </is>
      </c>
      <c r="C40" s="5" t="inlineStr">
        <is>
          <t xml:space="preserve">Contenuti</t>
        </is>
      </c>
      <c r="D40" s="8">
        <f>WORKDAY($J$3,27)</f>
      </c>
      <c r="E40" s="7">
        <v>5</v>
      </c>
      <c r="F40" s="12">
        <f>IF(OR(D40="",E40=""),"",WORKDAY(D40,MAX(E40,1)-1))</f>
      </c>
      <c r="G40" s="7"/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   Articoli per le ricerche informative</t>
        </is>
      </c>
      <c r="C41" s="5" t="inlineStr">
        <is>
          <t xml:space="preserve">Contenuti</t>
        </is>
      </c>
      <c r="D41" s="8">
        <f>WORKDAY($J$3,30)</f>
      </c>
      <c r="E41" s="7">
        <v>12</v>
      </c>
      <c r="F41" s="12">
        <f>IF(OR(D41="",E41=""),"",WORKDAY(D41,MAX(E41,1)-1))</f>
      </c>
      <c r="G41" s="7"/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Il cliente verifica la correttezza tecnica dei testi</t>
        </is>
      </c>
      <c r="C42" s="5" t="inlineStr">
        <is>
          <t xml:space="preserve">Contenuti</t>
        </is>
      </c>
      <c r="D42" s="8">
        <f>WORKDAY($J$3,42)</f>
      </c>
      <c r="E42" s="7">
        <v>3</v>
      </c>
      <c r="F42" s="12">
        <f>IF(OR(D42="",E42=""),"",WORKDAY(D42,MAX(E42,1)-1))</f>
      </c>
      <c r="G42" s="7" t="inlineStr">
        <is>
          <t xml:space="preserve">33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Pubblicazione con link interni e dati strutturati</t>
        </is>
      </c>
      <c r="C43" s="5" t="inlineStr">
        <is>
          <t xml:space="preserve">Contenuti</t>
        </is>
      </c>
      <c r="D43" s="8">
        <f>WORKDAY($J$3,45)</f>
      </c>
      <c r="E43" s="7">
        <v>2</v>
      </c>
      <c r="F43" s="12">
        <f>IF(OR(D43="",E43=""),"",WORKDAY(D43,MAX(E43,1)-1))</f>
      </c>
      <c r="G43" s="7" t="inlineStr">
        <is>
          <t xml:space="preserve">37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Contenuti pubblicati</t>
        </is>
      </c>
      <c r="C44" s="5" t="inlineStr">
        <is>
          <t xml:space="preserve">Contenuti</t>
        </is>
      </c>
      <c r="D44" s="8">
        <f>WORKDAY($J$3,46)</f>
      </c>
      <c r="E44" s="7">
        <v>0</v>
      </c>
      <c r="F44" s="12">
        <f>IF(OR(D44="",E44=""),"",WORKDAY(D44,MAX(E44,1)-1))</f>
      </c>
      <c r="G44" s="7" t="inlineStr">
        <is>
          <t xml:space="preserve">38</t>
        </is>
      </c>
      <c r="H44" s="7" t="inlineStr">
        <is>
          <t xml:space="preserve">Sì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Menzioni e link da siti del settore</t>
        </is>
      </c>
      <c r="C45" s="5" t="inlineStr">
        <is>
          <t xml:space="preserve">Contenuti</t>
        </is>
      </c>
      <c r="D45" s="8">
        <f>WORKDAY($J$3,27)</f>
      </c>
      <c r="E45" s="7">
        <v>24</v>
      </c>
      <c r="F45" s="12">
        <f>IF(OR(D45="",E45=""),"",WORKDAY(D45,MAX(E45,1)-1))</f>
      </c>
      <c r="G45" s="7" t="inlineStr">
        <is>
          <t xml:space="preserve">31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Misura di partenza: posizioni, clic, pagine che portano contatti</t>
        </is>
      </c>
      <c r="C46" s="5" t="inlineStr">
        <is>
          <t xml:space="preserve">Misura</t>
        </is>
      </c>
      <c r="D46" s="8">
        <f>WORKDAY($J$3,4)</f>
      </c>
      <c r="E46" s="7">
        <v>2</v>
      </c>
      <c r="F46" s="12">
        <f>IF(OR(D46="",E46=""),"",WORKDAY(D46,MAX(E46,1)-1))</f>
      </c>
      <c r="G46" s="7" t="inlineStr">
        <is>
          <t xml:space="preserve">3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Cruscotto con Search Console e statistiche</t>
        </is>
      </c>
      <c r="C47" s="5" t="inlineStr">
        <is>
          <t xml:space="preserve">Misura</t>
        </is>
      </c>
      <c r="D47" s="8">
        <f>WORKDAY($J$3,6)</f>
      </c>
      <c r="E47" s="7">
        <v>3</v>
      </c>
      <c r="F47" s="12">
        <f>IF(OR(D47="",E47=""),"",WORKDAY(D47,MAX(E47,1)-1))</f>
      </c>
      <c r="G47" s="7" t="inlineStr">
        <is>
          <t xml:space="preserve">41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Controllo del primo mese con il cliente</t>
        </is>
      </c>
      <c r="C48" s="5" t="inlineStr">
        <is>
          <t xml:space="preserve">Misura</t>
        </is>
      </c>
      <c r="D48" s="8">
        <f>WORKDAY($J$3,25)</f>
      </c>
      <c r="E48" s="7">
        <v>1</v>
      </c>
      <c r="F48" s="12">
        <f>IF(OR(D48="",E48=""),"",WORKDAY(D48,MAX(E48,1)-1))</f>
      </c>
      <c r="G48" s="7" t="inlineStr">
        <is>
          <t xml:space="preserve">42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Controllo del secondo mese con il cliente</t>
        </is>
      </c>
      <c r="C49" s="5" t="inlineStr">
        <is>
          <t xml:space="preserve">Misura</t>
        </is>
      </c>
      <c r="D49" s="8">
        <f>WORKDAY($J$3,45)</f>
      </c>
      <c r="E49" s="7">
        <v>1</v>
      </c>
      <c r="F49" s="12">
        <f>IF(OR(D49="",E49=""),"",WORKDAY(D49,MAX(E49,1)-1))</f>
      </c>
      <c r="G49" s="7" t="inlineStr">
        <is>
          <t xml:space="preserve">43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Indicizzazione dei contenuti nuovi e prime posizioni</t>
        </is>
      </c>
      <c r="C50" s="5" t="inlineStr">
        <is>
          <t xml:space="preserve">Misura</t>
        </is>
      </c>
      <c r="D50" s="8">
        <f>WORKDAY($J$3,47)</f>
      </c>
      <c r="E50" s="7">
        <v>8</v>
      </c>
      <c r="F50" s="12">
        <f>IF(OR(D50="",E50=""),"",WORKDAY(D50,MAX(E50,1)-1))</f>
      </c>
      <c r="G50" s="7" t="inlineStr">
        <is>
          <t xml:space="preserve">39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Report dei tre mesi e piano dei prossimi</t>
        </is>
      </c>
      <c r="C51" s="5" t="inlineStr">
        <is>
          <t xml:space="preserve">Misura</t>
        </is>
      </c>
      <c r="D51" s="8">
        <f>WORKDAY($J$3,55)</f>
      </c>
      <c r="E51" s="7">
        <v>3</v>
      </c>
      <c r="F51" s="12">
        <f>IF(OR(D51="",E51=""),"",WORKDAY(D51,MAX(E51,1)-1))</f>
      </c>
      <c r="G51" s="7" t="inlineStr">
        <is>
          <t xml:space="preserve">30, 45, 40, 44</t>
        </is>
      </c>
      <c r="H51" s="7" t="inlineStr">
        <is>
          <t xml:space="preserve">No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Presentazione del report dei tre mesi</t>
        </is>
      </c>
      <c r="C52" s="5" t="inlineStr">
        <is>
          <t xml:space="preserve">Misura</t>
        </is>
      </c>
      <c r="D52" s="8">
        <f>WORKDAY($J$3,58)</f>
      </c>
      <c r="E52" s="7">
        <v>1</v>
      </c>
      <c r="F52" s="12">
        <f>IF(OR(D52="",E52=""),"",WORKDAY(D52,MAX(E52,1)-1))</f>
      </c>
      <c r="G52" s="7" t="inlineStr">
        <is>
          <t xml:space="preserve">46</t>
        </is>
      </c>
      <c r="H52" s="7" t="inlineStr">
        <is>
          <t xml:space="preserve">No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 t="inlineStr">
        <is>
          <t xml:space="preserve">Report dei tre mesi consegnato</t>
        </is>
      </c>
      <c r="C53" s="5" t="inlineStr">
        <is>
          <t xml:space="preserve">Misura</t>
        </is>
      </c>
      <c r="D53" s="8">
        <f>WORKDAY($J$3,58)</f>
      </c>
      <c r="E53" s="7">
        <v>0</v>
      </c>
      <c r="F53" s="12">
        <f>IF(OR(D53="",E53=""),"",WORKDAY(D53,MAX(E53,1)-1))</f>
      </c>
      <c r="G53" s="7" t="inlineStr">
        <is>
          <t xml:space="preserve">47</t>
        </is>
      </c>
      <c r="H53" s="7" t="inlineStr">
        <is>
          <t xml:space="preserve">Sì</t>
        </is>
      </c>
      <c r="I53" s="9">
        <v>0</v>
      </c>
      <c r="J53" s="8">
        <f>F53</f>
      </c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4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</mergeCells>
  <conditionalFormatting sqref="L6:CX105">
    <cfRule type="expression" dxfId="6" priority="1" stopIfTrue="1">
      <formula>AND($H6="Sì",L$5=$F6)</formula>
    </cfRule>
  </conditionalFormatting>
  <conditionalFormatting sqref="L6:CX105">
    <cfRule type="expression" dxfId="7" priority="2" stopIfTrue="1">
      <formula>AND(AND($F6&lt;&gt;"",L$5&gt;=$D6,L$5&lt;=$F6),$F6&lt;TODAY(),N($I6)&lt;1)</formula>
    </cfRule>
  </conditionalFormatting>
  <conditionalFormatting sqref="L6:CX105">
    <cfRule type="expression" dxfId="8" priority="3" stopIfTrue="1">
      <formula>AND(AND($F6&lt;&gt;"",L$5&gt;=$D6,L$5&lt;=$F6),L$5&lt;$D6+($F6-$D6+1)*N($I6))</formula>
    </cfRule>
  </conditionalFormatting>
  <conditionalFormatting sqref="L6:CX105">
    <cfRule type="expression" dxfId="9" priority="4" stopIfTrue="1">
      <formula>AND($F6&lt;&gt;"",L$5&gt;=$D6,L$5&lt;=$F6)</formula>
    </cfRule>
  </conditionalFormatting>
  <conditionalFormatting sqref="L6:CX105">
    <cfRule type="expression" dxfId="10" priority="5" stopIfTrue="1">
      <formula>L$5=TODAY()</formula>
    </cfRule>
  </conditionalFormatting>
  <conditionalFormatting sqref="L6:CX105">
    <cfRule type="expression" dxfId="12" priority="6" stopIfTrue="1">
      <formula>WEEKDAY(L$5,2)&gt;5</formula>
    </cfRule>
  </conditionalFormatting>
  <conditionalFormatting sqref="L5:CX5">
    <cfRule type="expression" dxfId="11" priority="7" stopIfTrue="1">
      <formula>L5=TODAY()</formula>
    </cfRule>
  </conditionalFormatting>
  <conditionalFormatting sqref="L5:CX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SEO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Le correzioni restano in coda allo sviluppatore</t>
        </is>
      </c>
      <c r="C6" s="6" t="inlineStr">
        <is>
          <t xml:space="preserve">Lo sviluppatore del cliente ha altre priorità: le correzioni che bloccano l'indicizzazione aspettano settimane e i tre mesi passano senza effetti.</t>
        </is>
      </c>
      <c r="D6" s="5" t="inlineStr">
        <is>
          <t xml:space="preserve">Cliente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Sviluppatore alla presentazione dell'audit; schede brevi con il criterio di verifica; ore dello sviluppatore concordate con il cliente prima di cominciare.</t>
        </is>
      </c>
      <c r="L6" s="6" t="inlineStr">
        <is>
          <t xml:space="preserve">Correzioni tecniche spiegate allo sviluppatore; Lo sviluppatore del cliente applica le correzioni</t>
        </is>
      </c>
      <c r="M6" s="5" t="inlineStr">
        <is>
          <t xml:space="preserve">Identificato</t>
        </is>
      </c>
      <c r="N6" s="8">
        <f>WORKDAY(Piano!$J$3,26)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Aspettative di risultati in poche settimane</t>
        </is>
      </c>
      <c r="C7" s="6" t="inlineStr">
        <is>
          <t xml:space="preserve">Il cliente misura la SEO come una campagna a pagamento: al primo controllo vede pochi numeri e mette in dubbio il lavoro.</t>
        </is>
      </c>
      <c r="D7" s="5" t="inlineStr">
        <is>
          <t xml:space="preserve">Cliente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Obiettivi a tre e a sei mesi scritti all'avvio; indicatori intermedi (pagine indicizzate, errori risolti, ricerche nuove) in ogni controllo.</t>
        </is>
      </c>
      <c r="L7" s="6" t="inlineStr">
        <is>
          <t xml:space="preserve">Riunione di avvio: obiettivi, pagine che contano, mercati; Controllo del primo mese con il cliente</t>
        </is>
      </c>
      <c r="M7" s="5" t="inlineStr">
        <is>
          <t xml:space="preserve">Identificato</t>
        </is>
      </c>
      <c r="N7" s="8">
        <f>WORKDAY(Piano!$J$3,16)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Una modifica al sito rompe l'indicizzazione</t>
        </is>
      </c>
      <c r="C8" s="6" t="inlineStr">
        <is>
          <t xml:space="preserve">Un rilascio lascia un noindex, cambia gli indirizzi o blocca la scansione: il traffico crolla in pochi giorni.</t>
        </is>
      </c>
      <c r="D8" s="5" t="inlineStr">
        <is>
          <t xml:space="preserve">Tecnico</t>
        </is>
      </c>
      <c r="E8" s="5"/>
      <c r="F8" s="7">
        <v>2</v>
      </c>
      <c r="G8" s="7">
        <v>5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Avviso prima di ogni rilascio; controllo settimanale di copertura e risposte del server; avvisi di Search Console inoltrati a chi segue il progetto.</t>
        </is>
      </c>
      <c r="L8" s="6" t="inlineStr">
        <is>
          <t xml:space="preserve">Cruscotto con Search Console e statistiche; Verifica delle correzioni sul sito pubblicato</t>
        </is>
      </c>
      <c r="M8" s="5" t="inlineStr">
        <is>
          <t xml:space="preserve">Identificato</t>
        </is>
      </c>
      <c r="N8" s="8">
        <f>WORKDAY(Piano!$J$3,30)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Un aggiornamento dell'algoritmo durante il lavoro</t>
        </is>
      </c>
      <c r="C9" s="6" t="inlineStr">
        <is>
          <t xml:space="preserve">Gli aggiornamenti di Google spostano le posizioni in modo indipendente dalle correzioni: i numeri del periodo si leggono male.</t>
        </is>
      </c>
      <c r="D9" s="5" t="inlineStr">
        <is>
          <t xml:space="preserve">Mercato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Accettare</t>
        </is>
      </c>
      <c r="K9" s="6" t="inlineStr">
        <is>
          <t xml:space="preserve">Date degli aggiornamenti annotate nel cruscotto; confronto con i concorrenti per separare l'effetto dell'aggiornamento da quello del lavoro.</t>
        </is>
      </c>
      <c r="L9" s="6" t="inlineStr">
        <is>
          <t xml:space="preserve">Controllo del secondo mese con il cliente</t>
        </is>
      </c>
      <c r="M9" s="5" t="inlineStr">
        <is>
          <t xml:space="preserve">Identificato</t>
        </is>
      </c>
      <c r="N9" s="8">
        <f>WORKDAY(Piano!$J$3,40)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Dati storici assenti o accessi parziali</t>
        </is>
      </c>
      <c r="C10" s="6" t="inlineStr">
        <is>
          <t xml:space="preserve">Search Console mai configurata o statistiche senza storico: manca il punto di partenza e l'audit vede metà del sito.</t>
        </is>
      </c>
      <c r="D10" s="5" t="inlineStr">
        <is>
          <t xml:space="preserve">Dati</t>
        </is>
      </c>
      <c r="E10" s="5"/>
      <c r="F10" s="7">
        <v>3</v>
      </c>
      <c r="G10" s="7">
        <v>2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Accessi chiesti alla firma; proprietà configurate il primo giorno; per lo storico, i dati degli strumenti esterni dichiarati come stima.</t>
        </is>
      </c>
      <c r="L10" s="6" t="inlineStr">
        <is>
          <t xml:space="preserve">Accessi a Search Console, statistiche e CMS; Misura di partenza: posizioni, clic, pagine che portano contatti</t>
        </is>
      </c>
      <c r="M10" s="5" t="inlineStr">
        <is>
          <t xml:space="preserve">Identificato</t>
        </is>
      </c>
      <c r="N10" s="8">
        <f>WORKDAY(Piano!$J$3,3)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Testi riscritti o fermi in approvazione</t>
        </is>
      </c>
      <c r="C11" s="6" t="inlineStr">
        <is>
          <t xml:space="preserve">Il cliente cambia i contenuti togliendo ciò che risponde alla ricerca, o li tiene fermi per settimane.</t>
        </is>
      </c>
      <c r="D11" s="5" t="inlineStr">
        <is>
          <t xml:space="preserve">Cliente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Brief condiviso prima di scrivere; il cliente corregge i fatti, non la struttura; una data per la verifica nel piano.</t>
        </is>
      </c>
      <c r="L11" s="6" t="inlineStr">
        <is>
          <t xml:space="preserve">Brief di ogni contenuto; Il cliente verifica la correttezza tecnica dei testi</t>
        </is>
      </c>
      <c r="M11" s="5" t="inlineStr">
        <is>
          <t xml:space="preserve">Identificato</t>
        </is>
      </c>
      <c r="N11" s="8">
        <f>WORKDAY(Piano!$J$3,42)</f>
      </c>
      <c r="O11" s="11">
        <f>IF(AND(B11&lt;&gt;"",ISNUMBER(N11),M11&lt;&gt;"Chiuso",M11&lt;&gt;"Occorso",N11&lt;TODAY()),"Scaduta","")</f>
      </c>
    </row>
    <row r="12" ht="60" customHeight="1">
      <c r="A12" s="13">
        <f>IF(B12="","","R-"&amp;(ROW()-5))</f>
      </c>
      <c r="B12" s="6" t="inlineStr">
        <is>
          <t xml:space="preserve">Link comprati o scambiati</t>
        </is>
      </c>
      <c r="C12" s="6" t="inlineStr">
        <is>
          <t xml:space="preserve">Per accelerare si comprano link o si partecipa a scambi: il sito rischia un'azione manuale di Google.</t>
        </is>
      </c>
      <c r="D12" s="5" t="inlineStr">
        <is>
          <t xml:space="preserve">Link</t>
        </is>
      </c>
      <c r="E12" s="5"/>
      <c r="F12" s="7">
        <v>2</v>
      </c>
      <c r="G12" s="7">
        <v>4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Evitare</t>
        </is>
      </c>
      <c r="K12" s="6" t="inlineStr">
        <is>
          <t xml:space="preserve">Solo menzioni ottenute con relazioni vere; ogni proposta di link a pagamento rifiutata per iscritto; profilo dei link controllato a fine progetto.</t>
        </is>
      </c>
      <c r="L12" s="6" t="inlineStr">
        <is>
          <t xml:space="preserve">Menzioni e link da siti del settore</t>
        </is>
      </c>
      <c r="M12" s="5" t="inlineStr">
        <is>
          <t xml:space="preserve">Identificato</t>
        </is>
      </c>
      <c r="N12" s="8">
        <f>WORKDAY(Piano!$J$3,36)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Audit e ottimizzazione SEO: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Tre mesi di SEO su un sito esistente: audit tecnico, parole chiave, correzioni con lo sviluppatore, pagine ottimizzate, contenuti nuovi e report.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HYPERLINK("https://keenhour.com/modelli/ottimizzazione-seo","Il modello «Audit e ottimizzazione SEO» nella galleria")</f>
      </c>
    </row>
    <row r="20">
      <c r="B20" s="29">
        <f>HYPERLINK("https://keenhour.com/modelli/ottimizzazione-seo/usa","Usa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Audit e ottimizzazione SEO</dc:title>
  <dc:creator>KeenHour</dc:creator>
  <dc:language>it-IT</dc:language>
</cp:coreProperties>
</file>