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</cols>
  <sheetData>
    <row r="1" ht="34" customHeight="1"/>
    <row r="2" ht="28" customHeight="1">
      <c r="A2" s="1" t="inlineStr">
        <is>
          <t xml:space="preserve">Piano di progetto con WBS e baseline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Piano di progetto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</row>
    <row r="6">
      <c r="A6" s="11">
        <f>IF(B6="","",ROW()-5)</f>
      </c>
      <c r="B6" s="6" t="inlineStr">
        <is>
          <t xml:space="preserve">Project charter approvato</t>
        </is>
      </c>
      <c r="C6" s="5" t="inlineStr">
        <is>
          <t xml:space="preserve">Ambito e WBS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Raccolta e ordine dei requisiti</t>
        </is>
      </c>
      <c r="C7" s="5" t="inlineStr">
        <is>
          <t xml:space="preserve">Ambito e WBS</t>
        </is>
      </c>
      <c r="D7" s="8">
        <f>WORKDAY($J$3,1)</f>
      </c>
      <c r="E7" s="7">
        <v>4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Dichiarazione dell'ambito</t>
        </is>
      </c>
      <c r="C8" s="5" t="inlineStr">
        <is>
          <t xml:space="preserve">Ambito e WBS</t>
        </is>
      </c>
      <c r="D8" s="8">
        <f>WORKDAY($J$3,5)</f>
      </c>
      <c r="E8" s="7">
        <v>2</v>
      </c>
      <c r="F8" s="12">
        <f>IF(OR(D8="",E8=""),"",WORKDAY(D8,MAX(E8,1)-1))</f>
      </c>
      <c r="G8" s="7" t="inlineStr">
        <is>
          <t xml:space="preserve">2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WBS fino ai pacchetti di lavoro</t>
        </is>
      </c>
      <c r="C9" s="5" t="inlineStr">
        <is>
          <t xml:space="preserve">Ambito e WBS</t>
        </is>
      </c>
      <c r="D9" s="8">
        <f>WORKDAY($J$3,5)</f>
      </c>
      <c r="E9" s="7">
        <v>3</v>
      </c>
      <c r="F9" s="12">
        <f>IF(OR(D9="",E9=""),"",WORKDAY(D9,MAX(E9,1)-1))</f>
      </c>
      <c r="G9" s="7" t="inlineStr">
        <is>
          <t xml:space="preserve">2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Revisione della WBS con il team</t>
        </is>
      </c>
      <c r="C10" s="5" t="inlineStr">
        <is>
          <t xml:space="preserve">Ambito e WBS</t>
        </is>
      </c>
      <c r="D10" s="8">
        <f>WORKDAY($J$3,8)</f>
      </c>
      <c r="E10" s="7">
        <v>1</v>
      </c>
      <c r="F10" s="12">
        <f>IF(OR(D10="",E10=""),"",WORKDAY(D10,MAX(E10,1)-1))</f>
      </c>
      <c r="G10" s="7" t="inlineStr">
        <is>
          <t xml:space="preserve">4, 3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Dizionario della WBS</t>
        </is>
      </c>
      <c r="C11" s="5" t="inlineStr">
        <is>
          <t xml:space="preserve">Ambito e WBS</t>
        </is>
      </c>
      <c r="D11" s="8">
        <f>WORKDAY($J$3,9)</f>
      </c>
      <c r="E11" s="7">
        <v>1</v>
      </c>
      <c r="F11" s="12">
        <f>IF(OR(D11="",E11=""),"",WORKDAY(D11,MAX(E11,1)-1))</f>
      </c>
      <c r="G11" s="7" t="inlineStr">
        <is>
          <t xml:space="preserve">5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Ambito e WBS condivisi con il cliente</t>
        </is>
      </c>
      <c r="C12" s="5" t="inlineStr">
        <is>
          <t xml:space="preserve">Ambito e WBS</t>
        </is>
      </c>
      <c r="D12" s="8">
        <f>WORKDAY($J$3,10)</f>
      </c>
      <c r="E12" s="7">
        <v>0</v>
      </c>
      <c r="F12" s="12">
        <f>IF(OR(D12="",E12=""),"",WORKDAY(D12,MAX(E12,1)-1))</f>
      </c>
      <c r="G12" s="7" t="inlineStr">
        <is>
          <t xml:space="preserve">6, 3</t>
        </is>
      </c>
      <c r="H12" s="7" t="inlineStr">
        <is>
          <t xml:space="preserve">Sì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Attività di ogni pacchetto di lavoro</t>
        </is>
      </c>
      <c r="C13" s="5" t="inlineStr">
        <is>
          <t xml:space="preserve">Stime</t>
        </is>
      </c>
      <c r="D13" s="8">
        <f>WORKDAY($J$3,11)</f>
      </c>
      <c r="E13" s="7">
        <v>2</v>
      </c>
      <c r="F13" s="12">
        <f>IF(OR(D13="",E13=""),"",WORKDAY(D13,MAX(E13,1)-1))</f>
      </c>
      <c r="G13" s="7" t="inlineStr">
        <is>
          <t xml:space="preserve">7</t>
        </is>
      </c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Stime a tre punti con chi farà il lavoro</t>
        </is>
      </c>
      <c r="C14" s="5" t="inlineStr">
        <is>
          <t xml:space="preserve">Stime</t>
        </is>
      </c>
      <c r="D14" s="8">
        <f>WORKDAY($J$3,13)</f>
      </c>
      <c r="E14" s="7">
        <v>3</v>
      </c>
      <c r="F14" s="12">
        <f>IF(OR(D14="",E14=""),"",WORKDAY(D14,MAX(E14,1)-1))</f>
      </c>
      <c r="G14" s="7" t="inlineStr">
        <is>
          <t xml:space="preserve">8</t>
        </is>
      </c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Ruoli e competenze per attività</t>
        </is>
      </c>
      <c r="C15" s="5" t="inlineStr">
        <is>
          <t xml:space="preserve">Stime</t>
        </is>
      </c>
      <c r="D15" s="8">
        <f>WORKDAY($J$3,13)</f>
      </c>
      <c r="E15" s="7">
        <v>2</v>
      </c>
      <c r="F15" s="12">
        <f>IF(OR(D15="",E15=""),"",WORKDAY(D15,MAX(E15,1)-1))</f>
      </c>
      <c r="G15" s="7" t="inlineStr">
        <is>
          <t xml:space="preserve">8</t>
        </is>
      </c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Disponibilità del team nel periodo</t>
        </is>
      </c>
      <c r="C16" s="5" t="inlineStr">
        <is>
          <t xml:space="preserve">Stime</t>
        </is>
      </c>
      <c r="D16" s="8">
        <f>WORKDAY($J$3,11)</f>
      </c>
      <c r="E16" s="7">
        <v>2</v>
      </c>
      <c r="F16" s="12">
        <f>IF(OR(D16="",E16=""),"",WORKDAY(D16,MAX(E16,1)-1))</f>
      </c>
      <c r="G16" s="7" t="inlineStr">
        <is>
          <t xml:space="preserve">7</t>
        </is>
      </c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Tempi e offerte dei fornitori</t>
        </is>
      </c>
      <c r="C17" s="5" t="inlineStr">
        <is>
          <t xml:space="preserve">Stime</t>
        </is>
      </c>
      <c r="D17" s="8">
        <f>WORKDAY($J$3,11)</f>
      </c>
      <c r="E17" s="7">
        <v>6</v>
      </c>
      <c r="F17" s="12">
        <f>IF(OR(D17="",E17=""),"",WORKDAY(D17,MAX(E17,1)-1))</f>
      </c>
      <c r="G17" s="7" t="inlineStr">
        <is>
          <t xml:space="preserve">7</t>
        </is>
      </c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Stima dei costi e budget per voce</t>
        </is>
      </c>
      <c r="C18" s="5" t="inlineStr">
        <is>
          <t xml:space="preserve">Stime</t>
        </is>
      </c>
      <c r="D18" s="8">
        <f>WORKDAY($J$3,17)</f>
      </c>
      <c r="E18" s="7">
        <v>2</v>
      </c>
      <c r="F18" s="12">
        <f>IF(OR(D18="",E18=""),"",WORKDAY(D18,MAX(E18,1)-1))</f>
      </c>
      <c r="G18" s="7" t="inlineStr">
        <is>
          <t xml:space="preserve">9, 10, 12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Budget nel tempo e milestone di fatturazione</t>
        </is>
      </c>
      <c r="C19" s="5" t="inlineStr">
        <is>
          <t xml:space="preserve">Stime</t>
        </is>
      </c>
      <c r="D19" s="8">
        <f>WORKDAY($J$3,19)</f>
      </c>
      <c r="E19" s="7">
        <v>1</v>
      </c>
      <c r="F19" s="12">
        <f>IF(OR(D19="",E19=""),"",WORKDAY(D19,MAX(E19,1)-1))</f>
      </c>
      <c r="G19" s="7" t="inlineStr">
        <is>
          <t xml:space="preserve">13</t>
        </is>
      </c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Date vincolanti e attese esterne</t>
        </is>
      </c>
      <c r="C20" s="5" t="inlineStr">
        <is>
          <t xml:space="preserve">Programma e percorso critico</t>
        </is>
      </c>
      <c r="D20" s="8">
        <f>WORKDAY($J$3,13)</f>
      </c>
      <c r="E20" s="7">
        <v>2</v>
      </c>
      <c r="F20" s="12">
        <f>IF(OR(D20="",E20=""),"",WORKDAY(D20,MAX(E20,1)-1))</f>
      </c>
      <c r="G20" s="7" t="inlineStr">
        <is>
          <t xml:space="preserve">8</t>
        </is>
      </c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Dipendenze fra le attività</t>
        </is>
      </c>
      <c r="C21" s="5" t="inlineStr">
        <is>
          <t xml:space="preserve">Programma e percorso critico</t>
        </is>
      </c>
      <c r="D21" s="8">
        <f>WORKDAY($J$3,16)</f>
      </c>
      <c r="E21" s="7">
        <v>2</v>
      </c>
      <c r="F21" s="12">
        <f>IF(OR(D21="",E21=""),"",WORKDAY(D21,MAX(E21,1)-1))</f>
      </c>
      <c r="G21" s="7" t="inlineStr">
        <is>
          <t xml:space="preserve">9</t>
        </is>
      </c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Programma nel Gantt</t>
        </is>
      </c>
      <c r="C22" s="5" t="inlineStr">
        <is>
          <t xml:space="preserve">Programma e percorso critico</t>
        </is>
      </c>
      <c r="D22" s="8">
        <f>WORKDAY($J$3,18)</f>
      </c>
      <c r="E22" s="7">
        <v>2</v>
      </c>
      <c r="F22" s="12">
        <f>IF(OR(D22="",E22=""),"",WORKDAY(D22,MAX(E22,1)-1))</f>
      </c>
      <c r="G22" s="7" t="inlineStr">
        <is>
          <t xml:space="preserve">16, 15, 11, 12</t>
        </is>
      </c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Percorso critico e margini</t>
        </is>
      </c>
      <c r="C23" s="5" t="inlineStr">
        <is>
          <t xml:space="preserve">Programma e percorso critico</t>
        </is>
      </c>
      <c r="D23" s="8">
        <f>WORKDAY($J$3,20)</f>
      </c>
      <c r="E23" s="7">
        <v>1</v>
      </c>
      <c r="F23" s="12">
        <f>IF(OR(D23="",E23=""),"",WORKDAY(D23,MAX(E23,1)-1))</f>
      </c>
      <c r="G23" s="7" t="inlineStr">
        <is>
          <t xml:space="preserve">17</t>
        </is>
      </c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Livellamento del carico</t>
        </is>
      </c>
      <c r="C24" s="5" t="inlineStr">
        <is>
          <t xml:space="preserve">Programma e percorso critico</t>
        </is>
      </c>
      <c r="D24" s="8">
        <f>WORKDAY($J$3,20)</f>
      </c>
      <c r="E24" s="7">
        <v>2</v>
      </c>
      <c r="F24" s="12">
        <f>IF(OR(D24="",E24=""),"",WORKDAY(D24,MAX(E24,1)-1))</f>
      </c>
      <c r="G24" s="7" t="inlineStr">
        <is>
          <t xml:space="preserve">17</t>
        </is>
      </c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Laboratorio di identificazione dei rischi con il team</t>
        </is>
      </c>
      <c r="C25" s="5" t="inlineStr">
        <is>
          <t xml:space="preserve">Rischi</t>
        </is>
      </c>
      <c r="D25" s="8">
        <f>WORKDAY($J$3,13)</f>
      </c>
      <c r="E25" s="7">
        <v>1</v>
      </c>
      <c r="F25" s="12">
        <f>IF(OR(D25="",E25=""),"",WORKDAY(D25,MAX(E25,1)-1))</f>
      </c>
      <c r="G25" s="7" t="inlineStr">
        <is>
          <t xml:space="preserve">8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Probabilità, impatto e owner di ogni rischio</t>
        </is>
      </c>
      <c r="C26" s="5" t="inlineStr">
        <is>
          <t xml:space="preserve">Rischi</t>
        </is>
      </c>
      <c r="D26" s="8">
        <f>WORKDAY($J$3,14)</f>
      </c>
      <c r="E26" s="7">
        <v>2</v>
      </c>
      <c r="F26" s="12">
        <f>IF(OR(D26="",E26=""),"",WORKDAY(D26,MAX(E26,1)-1))</f>
      </c>
      <c r="G26" s="7" t="inlineStr">
        <is>
          <t xml:space="preserve">20</t>
        </is>
      </c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Risposte ai rischi alti e loro task nel piano</t>
        </is>
      </c>
      <c r="C27" s="5" t="inlineStr">
        <is>
          <t xml:space="preserve">Rischi</t>
        </is>
      </c>
      <c r="D27" s="8">
        <f>WORKDAY($J$3,21)</f>
      </c>
      <c r="E27" s="7">
        <v>2</v>
      </c>
      <c r="F27" s="12">
        <f>IF(OR(D27="",E27=""),"",WORKDAY(D27,MAX(E27,1)-1))</f>
      </c>
      <c r="G27" s="7" t="inlineStr">
        <is>
          <t xml:space="preserve">21, 18</t>
        </is>
      </c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Riserva di contingenza di tempo e di costi</t>
        </is>
      </c>
      <c r="C28" s="5" t="inlineStr">
        <is>
          <t xml:space="preserve">Rischi</t>
        </is>
      </c>
      <c r="D28" s="8">
        <f>WORKDAY($J$3,23)</f>
      </c>
      <c r="E28" s="7">
        <v>1</v>
      </c>
      <c r="F28" s="12">
        <f>IF(OR(D28="",E28=""),"",WORKDAY(D28,MAX(E28,1)-1))</f>
      </c>
      <c r="G28" s="7" t="inlineStr">
        <is>
          <t xml:space="preserve">22, 13</t>
        </is>
      </c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Regole di comunicazione, qualità e varianti</t>
        </is>
      </c>
      <c r="C29" s="5" t="inlineStr">
        <is>
          <t xml:space="preserve">Approvazione e baseline</t>
        </is>
      </c>
      <c r="D29" s="8">
        <f>WORKDAY($J$3,20)</f>
      </c>
      <c r="E29" s="7">
        <v>3</v>
      </c>
      <c r="F29" s="12">
        <f>IF(OR(D29="",E29=""),"",WORKDAY(D29,MAX(E29,1)-1))</f>
      </c>
      <c r="G29" s="7" t="inlineStr">
        <is>
          <t xml:space="preserve">17</t>
        </is>
      </c>
      <c r="H29" s="7" t="inlineStr">
        <is>
          <t xml:space="preserve">No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Documento del piano di progetto</t>
        </is>
      </c>
      <c r="C30" s="5" t="inlineStr">
        <is>
          <t xml:space="preserve">Approvazione e baseline</t>
        </is>
      </c>
      <c r="D30" s="8">
        <f>WORKDAY($J$3,24)</f>
      </c>
      <c r="E30" s="7">
        <v>1</v>
      </c>
      <c r="F30" s="12">
        <f>IF(OR(D30="",E30=""),"",WORKDAY(D30,MAX(E30,1)-1))</f>
      </c>
      <c r="G30" s="7" t="inlineStr">
        <is>
          <t xml:space="preserve">23, 19, 24, 14</t>
        </is>
      </c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Controllo prima della revisione</t>
        </is>
      </c>
      <c r="C31" s="5" t="inlineStr">
        <is>
          <t xml:space="preserve">Approvazione e baseline</t>
        </is>
      </c>
      <c r="D31" s="8">
        <f>WORKDAY($J$3,25)</f>
      </c>
      <c r="E31" s="7">
        <v>1</v>
      </c>
      <c r="F31" s="12">
        <f>IF(OR(D31="",E31=""),"",WORKDAY(D31,MAX(E31,1)-1))</f>
      </c>
      <c r="G31" s="7" t="inlineStr">
        <is>
          <t xml:space="preserve">25</t>
        </is>
      </c>
      <c r="H31" s="7" t="inlineStr">
        <is>
          <t xml:space="preserve">No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Revisione del piano con lo sponsor e il cliente</t>
        </is>
      </c>
      <c r="C32" s="5" t="inlineStr">
        <is>
          <t xml:space="preserve">Approvazione e baseline</t>
        </is>
      </c>
      <c r="D32" s="8">
        <f>WORKDAY($J$3,26)</f>
      </c>
      <c r="E32" s="7">
        <v>1</v>
      </c>
      <c r="F32" s="12">
        <f>IF(OR(D32="",E32=""),"",WORKDAY(D32,MAX(E32,1)-1))</f>
      </c>
      <c r="G32" s="7" t="inlineStr">
        <is>
          <t xml:space="preserve">26</t>
        </is>
      </c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Correzioni dopo la revisione</t>
        </is>
      </c>
      <c r="C33" s="5" t="inlineStr">
        <is>
          <t xml:space="preserve">Approvazione e baseline</t>
        </is>
      </c>
      <c r="D33" s="8">
        <f>WORKDAY($J$3,27)</f>
      </c>
      <c r="E33" s="7">
        <v>1</v>
      </c>
      <c r="F33" s="12">
        <f>IF(OR(D33="",E33=""),"",WORKDAY(D33,MAX(E33,1)-1))</f>
      </c>
      <c r="G33" s="7" t="inlineStr">
        <is>
          <t xml:space="preserve">27</t>
        </is>
      </c>
      <c r="H33" s="7" t="inlineStr">
        <is>
          <t xml:space="preserve">No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Piano di progetto approvato per iscritto</t>
        </is>
      </c>
      <c r="C34" s="5" t="inlineStr">
        <is>
          <t xml:space="preserve">Approvazione e baseline</t>
        </is>
      </c>
      <c r="D34" s="8">
        <f>WORKDAY($J$3,27)</f>
      </c>
      <c r="E34" s="7">
        <v>0</v>
      </c>
      <c r="F34" s="12">
        <f>IF(OR(D34="",E34=""),"",WORKDAY(D34,MAX(E34,1)-1))</f>
      </c>
      <c r="G34" s="7" t="inlineStr">
        <is>
          <t xml:space="preserve">28</t>
        </is>
      </c>
      <c r="H34" s="7" t="inlineStr">
        <is>
          <t xml:space="preserve">Sì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Baseline salvata nel Gantt</t>
        </is>
      </c>
      <c r="C35" s="5" t="inlineStr">
        <is>
          <t xml:space="preserve">Approvazione e baseline</t>
        </is>
      </c>
      <c r="D35" s="8">
        <f>WORKDAY($J$3,28)</f>
      </c>
      <c r="E35" s="7">
        <v>1</v>
      </c>
      <c r="F35" s="12">
        <f>IF(OR(D35="",E35=""),"",WORKDAY(D35,MAX(E35,1)-1))</f>
      </c>
      <c r="G35" s="7" t="inlineStr">
        <is>
          <t xml:space="preserve">29</t>
        </is>
      </c>
      <c r="H35" s="7" t="inlineStr">
        <is>
          <t xml:space="preserve">No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Piano presentato al team</t>
        </is>
      </c>
      <c r="C36" s="5" t="inlineStr">
        <is>
          <t xml:space="preserve">Approvazione e baseline</t>
        </is>
      </c>
      <c r="D36" s="8">
        <f>WORKDAY($J$3,28)</f>
      </c>
      <c r="E36" s="7">
        <v>1</v>
      </c>
      <c r="F36" s="12">
        <f>IF(OR(D36="",E36=""),"",WORKDAY(D36,MAX(E36,1)-1))</f>
      </c>
      <c r="G36" s="7" t="inlineStr">
        <is>
          <t xml:space="preserve">29</t>
        </is>
      </c>
      <c r="H36" s="7" t="inlineStr">
        <is>
          <t xml:space="preserve">No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Piano in baseline: comincia il controllo</t>
        </is>
      </c>
      <c r="C37" s="5" t="inlineStr">
        <is>
          <t xml:space="preserve">Approvazione e baseline</t>
        </is>
      </c>
      <c r="D37" s="8">
        <f>WORKDAY($J$3,28)</f>
      </c>
      <c r="E37" s="7">
        <v>0</v>
      </c>
      <c r="F37" s="12">
        <f>IF(OR(D37="",E37=""),"",WORKDAY(D37,MAX(E37,1)-1))</f>
      </c>
      <c r="G37" s="7" t="inlineStr">
        <is>
          <t xml:space="preserve">30, 31</t>
        </is>
      </c>
      <c r="H37" s="7" t="inlineStr">
        <is>
          <t xml:space="preserve">Sì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/>
      <c r="C38" s="5"/>
      <c r="D38" s="8"/>
      <c r="E38" s="7"/>
      <c r="F38" s="12">
        <f>IF(OR(D38="",E38=""),"",WORKDAY(D38,MAX(E38,1)-1))</f>
      </c>
      <c r="G38" s="7"/>
      <c r="H38" s="7"/>
      <c r="I38" s="9"/>
      <c r="J38" s="8"/>
      <c r="K38" s="11">
        <f>IF(OR(F38="",J38=""),"",F38-J38)</f>
      </c>
    </row>
    <row r="39">
      <c r="A39" s="11">
        <f>IF(B39="","",ROW()-5)</f>
      </c>
      <c r="B39" s="6"/>
      <c r="C39" s="5"/>
      <c r="D39" s="8"/>
      <c r="E39" s="7"/>
      <c r="F39" s="12">
        <f>IF(OR(D39="",E39=""),"",WORKDAY(D39,MAX(E39,1)-1))</f>
      </c>
      <c r="G39" s="7"/>
      <c r="H39" s="7"/>
      <c r="I39" s="9"/>
      <c r="J39" s="8"/>
      <c r="K39" s="11">
        <f>IF(OR(F39="",J39=""),"",F39-J39)</f>
      </c>
    </row>
    <row r="40">
      <c r="A40" s="11">
        <f>IF(B40="","",ROW()-5)</f>
      </c>
      <c r="B40" s="6"/>
      <c r="C40" s="5"/>
      <c r="D40" s="8"/>
      <c r="E40" s="7"/>
      <c r="F40" s="12">
        <f>IF(OR(D40="",E40=""),"",WORKDAY(D40,MAX(E40,1)-1))</f>
      </c>
      <c r="G40" s="7"/>
      <c r="H40" s="7"/>
      <c r="I40" s="9"/>
      <c r="J40" s="8"/>
      <c r="K40" s="11">
        <f>IF(OR(F40="",J40=""),"",F40-J40)</f>
      </c>
    </row>
    <row r="41">
      <c r="A41" s="11">
        <f>IF(B41="","",ROW()-5)</f>
      </c>
      <c r="B41" s="6"/>
      <c r="C41" s="5"/>
      <c r="D41" s="8"/>
      <c r="E41" s="7"/>
      <c r="F41" s="12">
        <f>IF(OR(D41="",E41=""),"",WORKDAY(D41,MAX(E41,1)-1))</f>
      </c>
      <c r="G41" s="7"/>
      <c r="H41" s="7"/>
      <c r="I41" s="9"/>
      <c r="J41" s="8"/>
      <c r="K41" s="11">
        <f>IF(OR(F41="",J41=""),"",F41-J41)</f>
      </c>
    </row>
    <row r="42">
      <c r="A42" s="11">
        <f>IF(B42="","",ROW()-5)</f>
      </c>
      <c r="B42" s="6"/>
      <c r="C42" s="5"/>
      <c r="D42" s="8"/>
      <c r="E42" s="7"/>
      <c r="F42" s="12">
        <f>IF(OR(D42="",E42=""),"",WORKDAY(D42,MAX(E42,1)-1))</f>
      </c>
      <c r="G42" s="7"/>
      <c r="H42" s="7"/>
      <c r="I42" s="9"/>
      <c r="J42" s="8"/>
      <c r="K42" s="11">
        <f>IF(OR(F42="",J42=""),"",F42-J42)</f>
      </c>
    </row>
    <row r="43">
      <c r="A43" s="11">
        <f>IF(B43="","",ROW()-5)</f>
      </c>
      <c r="B43" s="6"/>
      <c r="C43" s="5"/>
      <c r="D43" s="8"/>
      <c r="E43" s="7"/>
      <c r="F43" s="12">
        <f>IF(OR(D43="",E43=""),"",WORKDAY(D43,MAX(E43,1)-1))</f>
      </c>
      <c r="G43" s="7"/>
      <c r="H43" s="7"/>
      <c r="I43" s="9"/>
      <c r="J43" s="8"/>
      <c r="K43" s="11">
        <f>IF(OR(F43="",J43=""),"",F43-J43)</f>
      </c>
    </row>
    <row r="44">
      <c r="A44" s="11">
        <f>IF(B44="","",ROW()-5)</f>
      </c>
      <c r="B44" s="6"/>
      <c r="C44" s="5"/>
      <c r="D44" s="8"/>
      <c r="E44" s="7"/>
      <c r="F44" s="12">
        <f>IF(OR(D44="",E44=""),"",WORKDAY(D44,MAX(E44,1)-1))</f>
      </c>
      <c r="G44" s="7"/>
      <c r="H44" s="7"/>
      <c r="I44" s="9"/>
      <c r="J44" s="8"/>
      <c r="K44" s="11">
        <f>IF(OR(F44="",J44=""),"",F44-J44)</f>
      </c>
    </row>
    <row r="45">
      <c r="A45" s="11">
        <f>IF(B45="","",ROW()-5)</f>
      </c>
      <c r="B45" s="6"/>
      <c r="C45" s="5"/>
      <c r="D45" s="8"/>
      <c r="E45" s="7"/>
      <c r="F45" s="12">
        <f>IF(OR(D45="",E45=""),"",WORKDAY(D45,MAX(E45,1)-1))</f>
      </c>
      <c r="G45" s="7"/>
      <c r="H45" s="7"/>
      <c r="I45" s="9"/>
      <c r="J45" s="8"/>
      <c r="K45" s="11">
        <f>IF(OR(F45="",J45=""),"",F45-J45)</f>
      </c>
    </row>
    <row r="46">
      <c r="A46" s="11">
        <f>IF(B46="","",ROW()-5)</f>
      </c>
      <c r="B46" s="6"/>
      <c r="C46" s="5"/>
      <c r="D46" s="8"/>
      <c r="E46" s="7"/>
      <c r="F46" s="12">
        <f>IF(OR(D46="",E46=""),"",WORKDAY(D46,MAX(E46,1)-1))</f>
      </c>
      <c r="G46" s="7"/>
      <c r="H46" s="7"/>
      <c r="I46" s="9"/>
      <c r="J46" s="8"/>
      <c r="K46" s="11">
        <f>IF(OR(F46="",J46=""),"",F46-J46)</f>
      </c>
    </row>
    <row r="47">
      <c r="A47" s="11">
        <f>IF(B47="","",ROW()-5)</f>
      </c>
      <c r="B47" s="6"/>
      <c r="C47" s="5"/>
      <c r="D47" s="8"/>
      <c r="E47" s="7"/>
      <c r="F47" s="12">
        <f>IF(OR(D47="",E47=""),"",WORKDAY(D47,MAX(E47,1)-1))</f>
      </c>
      <c r="G47" s="7"/>
      <c r="H47" s="7"/>
      <c r="I47" s="9"/>
      <c r="J47" s="8"/>
      <c r="K47" s="11">
        <f>IF(OR(F47="",J47=""),"",F47-J47)</f>
      </c>
    </row>
    <row r="48">
      <c r="A48" s="11">
        <f>IF(B48="","",ROW()-5)</f>
      </c>
      <c r="B48" s="6"/>
      <c r="C48" s="5"/>
      <c r="D48" s="8"/>
      <c r="E48" s="7"/>
      <c r="F48" s="12">
        <f>IF(OR(D48="",E48=""),"",WORKDAY(D48,MAX(E48,1)-1))</f>
      </c>
      <c r="G48" s="7"/>
      <c r="H48" s="7"/>
      <c r="I48" s="9"/>
      <c r="J48" s="8"/>
      <c r="K48" s="11">
        <f>IF(OR(F48="",J48=""),"",F48-J48)</f>
      </c>
    </row>
    <row r="49">
      <c r="A49" s="11">
        <f>IF(B49="","",ROW()-5)</f>
      </c>
      <c r="B49" s="6"/>
      <c r="C49" s="5"/>
      <c r="D49" s="8"/>
      <c r="E49" s="7"/>
      <c r="F49" s="12">
        <f>IF(OR(D49="",E49=""),"",WORKDAY(D49,MAX(E49,1)-1))</f>
      </c>
      <c r="G49" s="7"/>
      <c r="H49" s="7"/>
      <c r="I49" s="9"/>
      <c r="J49" s="8"/>
      <c r="K49" s="11">
        <f>IF(OR(F49="",J49=""),"",F49-J49)</f>
      </c>
    </row>
    <row r="50">
      <c r="A50" s="11">
        <f>IF(B50="","",ROW()-5)</f>
      </c>
      <c r="B50" s="6"/>
      <c r="C50" s="5"/>
      <c r="D50" s="8"/>
      <c r="E50" s="7"/>
      <c r="F50" s="12">
        <f>IF(OR(D50="",E50=""),"",WORKDAY(D50,MAX(E50,1)-1))</f>
      </c>
      <c r="G50" s="7"/>
      <c r="H50" s="7"/>
      <c r="I50" s="9"/>
      <c r="J50" s="8"/>
      <c r="K50" s="11">
        <f>IF(OR(F50="",J50=""),"",F50-J50)</f>
      </c>
    </row>
    <row r="51">
      <c r="A51" s="11">
        <f>IF(B51="","",ROW()-5)</f>
      </c>
      <c r="B51" s="6"/>
      <c r="C51" s="5"/>
      <c r="D51" s="8"/>
      <c r="E51" s="7"/>
      <c r="F51" s="12">
        <f>IF(OR(D51="",E51=""),"",WORKDAY(D51,MAX(E51,1)-1))</f>
      </c>
      <c r="G51" s="7"/>
      <c r="H51" s="7"/>
      <c r="I51" s="9"/>
      <c r="J51" s="8"/>
      <c r="K51" s="11">
        <f>IF(OR(F51="",J51=""),"",F51-J51)</f>
      </c>
    </row>
    <row r="52">
      <c r="A52" s="11">
        <f>IF(B52="","",ROW()-5)</f>
      </c>
      <c r="B52" s="6"/>
      <c r="C52" s="5"/>
      <c r="D52" s="8"/>
      <c r="E52" s="7"/>
      <c r="F52" s="12">
        <f>IF(OR(D52="",E52=""),"",WORKDAY(D52,MAX(E52,1)-1))</f>
      </c>
      <c r="G52" s="7"/>
      <c r="H52" s="7"/>
      <c r="I52" s="9"/>
      <c r="J52" s="8"/>
      <c r="K52" s="11">
        <f>IF(OR(F52="",J52=""),"",F52-J52)</f>
      </c>
    </row>
    <row r="53">
      <c r="A53" s="11">
        <f>IF(B53="","",ROW()-5)</f>
      </c>
      <c r="B53" s="6"/>
      <c r="C53" s="5"/>
      <c r="D53" s="8"/>
      <c r="E53" s="7"/>
      <c r="F53" s="12">
        <f>IF(OR(D53="",E53=""),"",WORKDAY(D53,MAX(E53,1)-1))</f>
      </c>
      <c r="G53" s="7"/>
      <c r="H53" s="7"/>
      <c r="I53" s="9"/>
      <c r="J53" s="8"/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13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</mergeCells>
  <conditionalFormatting sqref="L6:CQ105">
    <cfRule type="expression" dxfId="6" priority="1" stopIfTrue="1">
      <formula>AND($H6="Sì",L$5=$F6)</formula>
    </cfRule>
  </conditionalFormatting>
  <conditionalFormatting sqref="L6:CQ105">
    <cfRule type="expression" dxfId="7" priority="2" stopIfTrue="1">
      <formula>AND(AND($F6&lt;&gt;"",L$5&gt;=$D6,L$5&lt;=$F6),$F6&lt;TODAY(),N($I6)&lt;1)</formula>
    </cfRule>
  </conditionalFormatting>
  <conditionalFormatting sqref="L6:CQ105">
    <cfRule type="expression" dxfId="8" priority="3" stopIfTrue="1">
      <formula>AND(AND($F6&lt;&gt;"",L$5&gt;=$D6,L$5&lt;=$F6),L$5&lt;$D6+($F6-$D6+1)*N($I6))</formula>
    </cfRule>
  </conditionalFormatting>
  <conditionalFormatting sqref="L6:CQ105">
    <cfRule type="expression" dxfId="9" priority="4" stopIfTrue="1">
      <formula>AND($F6&lt;&gt;"",L$5&gt;=$D6,L$5&lt;=$F6)</formula>
    </cfRule>
  </conditionalFormatting>
  <conditionalFormatting sqref="L6:CQ105">
    <cfRule type="expression" dxfId="10" priority="5" stopIfTrue="1">
      <formula>L$5=TODAY()</formula>
    </cfRule>
  </conditionalFormatting>
  <conditionalFormatting sqref="L6:CQ105">
    <cfRule type="expression" dxfId="12" priority="6" stopIfTrue="1">
      <formula>WEEKDAY(L$5,2)&gt;5</formula>
    </cfRule>
  </conditionalFormatting>
  <conditionalFormatting sqref="L5:CQ5">
    <cfRule type="expression" dxfId="11" priority="7" stopIfTrue="1">
      <formula>L5=TODAY()</formula>
    </cfRule>
  </conditionalFormatting>
  <conditionalFormatting sqref="L5:CQ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Piano di progetto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60" customHeight="1">
      <c r="A6" s="13">
        <f>IF(B6="","","R-"&amp;(ROW()-5))</f>
      </c>
      <c r="B6" s="6" t="inlineStr">
        <is>
          <t xml:space="preserve">Data finale promessa prima del piano</t>
        </is>
      </c>
      <c r="C6" s="6" t="inlineStr">
        <is>
          <t xml:space="preserve">La data è stata decisa in vendita: il piano viene piegato fino a starci dentro, togliendo margini, test e riserva.</t>
        </is>
      </c>
      <c r="D6" s="5" t="inlineStr">
        <is>
          <t xml:space="preserve">Pianificazione</t>
        </is>
      </c>
      <c r="E6" s="5"/>
      <c r="F6" s="7">
        <v>4</v>
      </c>
      <c r="G6" s="7">
        <v>4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Scalare</t>
        </is>
      </c>
      <c r="K6" s="6" t="inlineStr">
        <is>
          <t xml:space="preserve">Il piano si fa dal basso; se non sta nella data, allo sponsor si portano le opzioni con i numeri: meno ambito, più persone, data diversa. La scelta la fa lui, per iscritto.</t>
        </is>
      </c>
      <c r="L6" s="6" t="inlineStr">
        <is>
          <t xml:space="preserve">Percorso critico e margini; Revisione del piano con lo sponsor e il cliente</t>
        </is>
      </c>
      <c r="M6" s="5" t="inlineStr">
        <is>
          <t xml:space="preserve">Identificato</t>
        </is>
      </c>
      <c r="N6" s="8">
        <f>WORKDAY(Piano!$J$3,20)</f>
      </c>
      <c r="O6" s="11">
        <f>IF(AND(B6&lt;&gt;"",ISNUMBER(N6),M6&lt;&gt;"Chiuso",M6&lt;&gt;"Occorso",N6&lt;TODAY()),"Scaduta","")</f>
      </c>
    </row>
    <row r="7" ht="45" customHeight="1">
      <c r="A7" s="13">
        <f>IF(B7="","","R-"&amp;(ROW()-5))</f>
      </c>
      <c r="B7" s="6" t="inlineStr">
        <is>
          <t xml:space="preserve">Stime ottimistiche di chi non farà il lavoro</t>
        </is>
      </c>
      <c r="C7" s="6" t="inlineStr">
        <is>
          <t xml:space="preserve">Le stime le scrive il project manager o il commerciale: ogni attività sembra più corta di quanto sarà.</t>
        </is>
      </c>
      <c r="D7" s="5" t="inlineStr">
        <is>
          <t xml:space="preserve">Stime</t>
        </is>
      </c>
      <c r="E7" s="5"/>
      <c r="F7" s="7">
        <v>4</v>
      </c>
      <c r="G7" s="7">
        <v>4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Stime a tre punti date da chi farà il lavoro; le stime più incerte segnate e coperte dalla riserva.</t>
        </is>
      </c>
      <c r="L7" s="6" t="inlineStr">
        <is>
          <t xml:space="preserve">Stime a tre punti con chi farà il lavoro</t>
        </is>
      </c>
      <c r="M7" s="5" t="inlineStr">
        <is>
          <t xml:space="preserve">Identificato</t>
        </is>
      </c>
      <c r="N7" s="8">
        <f>WORKDAY(Piano!$J$3,15)</f>
      </c>
      <c r="O7" s="11">
        <f>IF(AND(B7&lt;&gt;"",ISNUMBER(N7),M7&lt;&gt;"Chiuso",M7&lt;&gt;"Occorso",N7&lt;TODAY()),"Scaduta","")</f>
      </c>
    </row>
    <row r="8" ht="45" customHeight="1">
      <c r="A8" s="13">
        <f>IF(B8="","","R-"&amp;(ROW()-5))</f>
      </c>
      <c r="B8" s="6" t="inlineStr">
        <is>
          <t xml:space="preserve">Requisiti ambigui o in contraddizione</t>
        </is>
      </c>
      <c r="C8" s="6" t="inlineStr">
        <is>
          <t xml:space="preserve">Due funzioni del cliente chiedono cose diverse sullo stesso punto: il conflitto esce in collaudo, quando costa di più.</t>
        </is>
      </c>
      <c r="D8" s="5" t="inlineStr">
        <is>
          <t xml:space="preserve">Ambito</t>
        </is>
      </c>
      <c r="E8" s="5"/>
      <c r="F8" s="7">
        <v>3</v>
      </c>
      <c r="G8" s="7">
        <v>4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Ogni requisito con la sua fonte; i conflitti portati al referente del cliente prima della WBS, con la decisione scritta.</t>
        </is>
      </c>
      <c r="L8" s="6" t="inlineStr">
        <is>
          <t xml:space="preserve">Raccolta e ordine dei requisiti; Dichiarazione dell'ambito</t>
        </is>
      </c>
      <c r="M8" s="5" t="inlineStr">
        <is>
          <t xml:space="preserve">Identificato</t>
        </is>
      </c>
      <c r="N8" s="8">
        <f>WORKDAY(Piano!$J$3,4)</f>
      </c>
      <c r="O8" s="11">
        <f>IF(AND(B8&lt;&gt;"",ISNUMBER(N8),M8&lt;&gt;"Chiuso",M8&lt;&gt;"Occorso",N8&lt;TODAY()),"Scaduta","")</f>
      </c>
    </row>
    <row r="9" ht="60" customHeight="1">
      <c r="A9" s="13">
        <f>IF(B9="","","R-"&amp;(ROW()-5))</f>
      </c>
      <c r="B9" s="6" t="inlineStr">
        <is>
          <t xml:space="preserve">Persone contate a tempo pieno</t>
        </is>
      </c>
      <c r="C9" s="6" t="inlineStr">
        <is>
          <t xml:space="preserve">Il programma suppone che il team lavori solo a questo progetto: assistenza, riunioni e altri progetti si mangiano le ore, e le date scivolano dalla prima settimana.</t>
        </is>
      </c>
      <c r="D9" s="5" t="inlineStr">
        <is>
          <t xml:space="preserve">Risorse</t>
        </is>
      </c>
      <c r="E9" s="5"/>
      <c r="F9" s="7">
        <v>4</v>
      </c>
      <c r="G9" s="7">
        <v>3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Mitigare</t>
        </is>
      </c>
      <c r="K9" s="6" t="inlineStr">
        <is>
          <t xml:space="preserve">Ore disponibili lette dal carico, con ferie e altri impegni; livellamento prima della baseline.</t>
        </is>
      </c>
      <c r="L9" s="6" t="inlineStr">
        <is>
          <t xml:space="preserve">Disponibilità del team nel periodo; Livellamento del carico</t>
        </is>
      </c>
      <c r="M9" s="5" t="inlineStr">
        <is>
          <t xml:space="preserve">Identificato</t>
        </is>
      </c>
      <c r="N9" s="8">
        <f>WORKDAY(Piano!$J$3,12)</f>
      </c>
      <c r="O9" s="11">
        <f>IF(AND(B9&lt;&gt;"",ISNUMBER(N9),M9&lt;&gt;"Chiuso",M9&lt;&gt;"Occorso",N9&lt;TODAY()),"Scaduta","")</f>
      </c>
    </row>
    <row r="10" ht="45" customHeight="1">
      <c r="A10" s="13">
        <f>IF(B10="","","R-"&amp;(ROW()-5))</f>
      </c>
      <c r="B10" s="6" t="inlineStr">
        <is>
          <t xml:space="preserve">Attese esterne dimenticate</t>
        </is>
      </c>
      <c r="C10" s="6" t="inlineStr">
        <is>
          <t xml:space="preserve">Approvazioni del cliente, pareri, consegne dei fornitori non sono nel programma: la data finale è vera solo se tutti rispondono il giorno dopo.</t>
        </is>
      </c>
      <c r="D10" s="5" t="inlineStr">
        <is>
          <t xml:space="preserve">Esterni</t>
        </is>
      </c>
      <c r="E10" s="5"/>
      <c r="F10" s="7">
        <v>3</v>
      </c>
      <c r="G10" s="7">
        <v>4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Mitigare</t>
        </is>
      </c>
      <c r="K10" s="6" t="inlineStr">
        <is>
          <t xml:space="preserve">Ogni attesa è un task con la sua durata; le durate dei fornitori confermate per iscritto.</t>
        </is>
      </c>
      <c r="L10" s="6" t="inlineStr">
        <is>
          <t xml:space="preserve">Date vincolanti e attese esterne; Tempi e offerte dei fornitori</t>
        </is>
      </c>
      <c r="M10" s="5" t="inlineStr">
        <is>
          <t xml:space="preserve">Identificato</t>
        </is>
      </c>
      <c r="N10" s="8">
        <f>WORKDAY(Piano!$J$3,14)</f>
      </c>
      <c r="O10" s="11">
        <f>IF(AND(B10&lt;&gt;"",ISNUMBER(N10),M10&lt;&gt;"Chiuso",M10&lt;&gt;"Occorso",N10&lt;TODAY()),"Scaduta","")</f>
      </c>
    </row>
    <row r="11" ht="45" customHeight="1">
      <c r="A11" s="13">
        <f>IF(B11="","","R-"&amp;(ROW()-5))</f>
      </c>
      <c r="B11" s="6" t="inlineStr">
        <is>
          <t xml:space="preserve">WBS per reparti invece che per consegne</t>
        </is>
      </c>
      <c r="C11" s="6" t="inlineStr">
        <is>
          <t xml:space="preserve">La WBS ricalca l'organigramma: le consegne fra due reparti non sono di nessuno, e nessuno le stima.</t>
        </is>
      </c>
      <c r="D11" s="5" t="inlineStr">
        <is>
          <t xml:space="preserve">Ambito</t>
        </is>
      </c>
      <c r="E11" s="5"/>
      <c r="F11" s="7">
        <v>3</v>
      </c>
      <c r="G11" s="7">
        <v>3</v>
      </c>
      <c r="H11" s="11">
        <f>IF(OR(F11="",G11=""),"",F11*G11)</f>
      </c>
      <c r="I11" s="11">
        <f>IF(H11="","",IF(H11&gt;=15,"Critico",IF(H11&gt;=10,"Alto",IF(H11&gt;=5,"Medio","Basso"))))</f>
      </c>
      <c r="J11" s="5" t="inlineStr">
        <is>
          <t xml:space="preserve">Mitigare</t>
        </is>
      </c>
      <c r="K11" s="6" t="inlineStr">
        <is>
          <t xml:space="preserve">Primo livello della WBS uguale alle consegne del cliente; revisione con il team per i pacchetti di confine.</t>
        </is>
      </c>
      <c r="L11" s="6" t="inlineStr">
        <is>
          <t xml:space="preserve">WBS fino ai pacchetti di lavoro; Revisione della WBS con il team</t>
        </is>
      </c>
      <c r="M11" s="5" t="inlineStr">
        <is>
          <t xml:space="preserve">Identificato</t>
        </is>
      </c>
      <c r="N11" s="8">
        <f>WORKDAY(Piano!$J$3,8)</f>
      </c>
      <c r="O11" s="11">
        <f>IF(AND(B11&lt;&gt;"",ISNUMBER(N11),M11&lt;&gt;"Chiuso",M11&lt;&gt;"Occorso",N11&lt;TODAY()),"Scaduta","")</f>
      </c>
    </row>
    <row r="12" ht="60" customHeight="1">
      <c r="A12" s="13">
        <f>IF(B12="","","R-"&amp;(ROW()-5))</f>
      </c>
      <c r="B12" s="6" t="inlineStr">
        <is>
          <t xml:space="preserve">Piano approvato solo a voce</t>
        </is>
      </c>
      <c r="C12" s="6" t="inlineStr">
        <is>
          <t xml:space="preserve">Senza un'approvazione scritta la baseline è solo del project manager: alla prima discussione su date o ambito non c'è un riferimento comune.</t>
        </is>
      </c>
      <c r="D12" s="5" t="inlineStr">
        <is>
          <t xml:space="preserve">Governo</t>
        </is>
      </c>
      <c r="E12" s="5"/>
      <c r="F12" s="7">
        <v>2</v>
      </c>
      <c r="G12" s="7">
        <v>3</v>
      </c>
      <c r="H12" s="11">
        <f>IF(OR(F12="",G12=""),"",F12*G12)</f>
      </c>
      <c r="I12" s="11">
        <f>IF(H12="","",IF(H12&gt;=15,"Critico",IF(H12&gt;=10,"Alto",IF(H12&gt;=5,"Medio","Basso"))))</f>
      </c>
      <c r="J12" s="5" t="inlineStr">
        <is>
          <t xml:space="preserve">Mitigare</t>
        </is>
      </c>
      <c r="K12" s="6" t="inlineStr">
        <is>
          <t xml:space="preserve">Approvazione per iscritto di sponsor e cliente, anche per email, con la versione del documento; baseline salvata con lo stesso nome.</t>
        </is>
      </c>
      <c r="L12" s="6" t="inlineStr">
        <is>
          <t xml:space="preserve">Revisione del piano con lo sponsor e il cliente; Piano di progetto approvato per iscritto</t>
        </is>
      </c>
      <c r="M12" s="5" t="inlineStr">
        <is>
          <t xml:space="preserve">Identificato</t>
        </is>
      </c>
      <c r="N12" s="8">
        <f>WORKDAY(Piano!$J$3,26)</f>
      </c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Piano di progetto con WBS e baseline: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Il piano da far firmare in sei settimane: requisiti e WBS, stime a tre punti, dipendenze, percorso critico, carico, rischi, riserva e baseline.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HYPERLINK("https://keenhour.com/modelli/piano-di-progetto","Il modello «Piano di progetto con WBS e baseline» nella galleria")</f>
      </c>
    </row>
    <row r="20">
      <c r="B20" s="29">
        <f>HYPERLINK("https://keenhour.com/modelli/piano-di-progetto/usa","Usa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Piano di progetto con WBS e baseline</dc:title>
  <dc:creator>KeenHour</dc:creator>
  <dc:language>it-IT</dc:language>
</cp:coreProperties>
</file>