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  <col min="201" max="201" width="3.2" customWidth="1"/>
    <col min="202" max="202" width="3.2" customWidth="1"/>
    <col min="203" max="203" width="3.2" customWidth="1"/>
    <col min="204" max="204" width="3.2" customWidth="1"/>
    <col min="205" max="205" width="3.2" customWidth="1"/>
    <col min="206" max="206" width="3.2" customWidth="1"/>
    <col min="207" max="207" width="3.2" customWidth="1"/>
    <col min="208" max="208" width="3.2" customWidth="1"/>
    <col min="209" max="209" width="3.2" customWidth="1"/>
    <col min="210" max="210" width="3.2" customWidth="1"/>
    <col min="211" max="211" width="3.2" customWidth="1"/>
    <col min="212" max="212" width="3.2" customWidth="1"/>
    <col min="213" max="213" width="3.2" customWidth="1"/>
    <col min="214" max="214" width="3.2" customWidth="1"/>
    <col min="215" max="215" width="3.2" customWidth="1"/>
    <col min="216" max="216" width="3.2" customWidth="1"/>
    <col min="217" max="217" width="3.2" customWidth="1"/>
    <col min="218" max="218" width="3.2" customWidth="1"/>
    <col min="219" max="219" width="3.2" customWidth="1"/>
    <col min="220" max="220" width="3.2" customWidth="1"/>
    <col min="221" max="221" width="3.2" customWidth="1"/>
    <col min="222" max="222" width="3.2" customWidth="1"/>
    <col min="223" max="223" width="3.2" customWidth="1"/>
    <col min="224" max="224" width="3.2" customWidth="1"/>
    <col min="225" max="225" width="3.2" customWidth="1"/>
    <col min="226" max="226" width="3.2" customWidth="1"/>
    <col min="227" max="227" width="3.2" customWidth="1"/>
    <col min="228" max="228" width="3.2" customWidth="1"/>
    <col min="229" max="229" width="3.2" customWidth="1"/>
    <col min="230" max="230" width="3.2" customWidth="1"/>
    <col min="231" max="231" width="3.2" customWidth="1"/>
    <col min="232" max="232" width="3.2" customWidth="1"/>
    <col min="233" max="233" width="3.2" customWidth="1"/>
    <col min="234" max="234" width="3.2" customWidth="1"/>
    <col min="235" max="235" width="3.2" customWidth="1"/>
    <col min="236" max="236" width="3.2" customWidth="1"/>
    <col min="237" max="237" width="3.2" customWidth="1"/>
    <col min="238" max="238" width="3.2" customWidth="1"/>
    <col min="239" max="239" width="3.2" customWidth="1"/>
    <col min="240" max="240" width="3.2" customWidth="1"/>
    <col min="241" max="241" width="3.2" customWidth="1"/>
    <col min="242" max="242" width="3.2" customWidth="1"/>
    <col min="243" max="243" width="3.2" customWidth="1"/>
    <col min="244" max="244" width="3.2" customWidth="1"/>
    <col min="245" max="245" width="3.2" customWidth="1"/>
    <col min="246" max="246" width="3.2" customWidth="1"/>
    <col min="247" max="247" width="3.2" customWidth="1"/>
    <col min="248" max="248" width="3.2" customWidth="1"/>
    <col min="249" max="249" width="3.2" customWidth="1"/>
  </cols>
  <sheetData>
    <row r="1" ht="34" customHeight="1"/>
    <row r="2" ht="28" customHeight="1">
      <c r="A2" s="1" t="inlineStr">
        <is>
          <t xml:space="preserve">Pratica di prevenzione incendi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Prevenzione incendi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  <c r="FJ4" s="15">
        <f>FJ5</f>
      </c>
      <c r="FK4" s="15"/>
      <c r="FL4" s="15"/>
      <c r="FM4" s="15"/>
      <c r="FN4" s="15"/>
      <c r="FO4" s="15"/>
      <c r="FP4" s="15"/>
      <c r="FQ4" s="15">
        <f>FQ5</f>
      </c>
      <c r="FR4" s="15"/>
      <c r="FS4" s="15"/>
      <c r="FT4" s="15"/>
      <c r="FU4" s="15"/>
      <c r="FV4" s="15"/>
      <c r="FW4" s="15"/>
      <c r="FX4" s="15">
        <f>FX5</f>
      </c>
      <c r="FY4" s="15"/>
      <c r="FZ4" s="15"/>
      <c r="GA4" s="15"/>
      <c r="GB4" s="15"/>
      <c r="GC4" s="15"/>
      <c r="GD4" s="15"/>
      <c r="GE4" s="15">
        <f>GE5</f>
      </c>
      <c r="GF4" s="15"/>
      <c r="GG4" s="15"/>
      <c r="GH4" s="15"/>
      <c r="GI4" s="15"/>
      <c r="GJ4" s="15"/>
      <c r="GK4" s="15"/>
      <c r="GL4" s="15">
        <f>GL5</f>
      </c>
      <c r="GM4" s="15"/>
      <c r="GN4" s="15"/>
      <c r="GO4" s="15"/>
      <c r="GP4" s="15"/>
      <c r="GQ4" s="15"/>
      <c r="GR4" s="15"/>
      <c r="GS4" s="15">
        <f>GS5</f>
      </c>
      <c r="GT4" s="15"/>
      <c r="GU4" s="15"/>
      <c r="GV4" s="15"/>
      <c r="GW4" s="15"/>
      <c r="GX4" s="15"/>
      <c r="GY4" s="15"/>
      <c r="GZ4" s="15">
        <f>GZ5</f>
      </c>
      <c r="HA4" s="15"/>
      <c r="HB4" s="15"/>
      <c r="HC4" s="15"/>
      <c r="HD4" s="15"/>
      <c r="HE4" s="15"/>
      <c r="HF4" s="15"/>
      <c r="HG4" s="15">
        <f>HG5</f>
      </c>
      <c r="HH4" s="15"/>
      <c r="HI4" s="15"/>
      <c r="HJ4" s="15"/>
      <c r="HK4" s="15"/>
      <c r="HL4" s="15"/>
      <c r="HM4" s="15"/>
      <c r="HN4" s="15">
        <f>HN5</f>
      </c>
      <c r="HO4" s="15"/>
      <c r="HP4" s="15"/>
      <c r="HQ4" s="15"/>
      <c r="HR4" s="15"/>
      <c r="HS4" s="15"/>
      <c r="HT4" s="15"/>
      <c r="HU4" s="15">
        <f>HU5</f>
      </c>
      <c r="HV4" s="15"/>
      <c r="HW4" s="15"/>
      <c r="HX4" s="15"/>
      <c r="HY4" s="15"/>
      <c r="HZ4" s="15"/>
      <c r="IA4" s="15"/>
      <c r="IB4" s="15">
        <f>IB5</f>
      </c>
      <c r="IC4" s="15"/>
      <c r="ID4" s="15"/>
      <c r="IE4" s="15"/>
      <c r="IF4" s="15"/>
      <c r="IG4" s="15"/>
      <c r="IH4" s="15"/>
      <c r="II4" s="15">
        <f>II5</f>
      </c>
      <c r="IJ4" s="15"/>
      <c r="IK4" s="15"/>
      <c r="IL4" s="15"/>
      <c r="IM4" s="15"/>
      <c r="IN4" s="15"/>
      <c r="IO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  <c r="FJ5" s="16">
        <f>FI5+1</f>
      </c>
      <c r="FK5" s="16">
        <f>FJ5+1</f>
      </c>
      <c r="FL5" s="16">
        <f>FK5+1</f>
      </c>
      <c r="FM5" s="16">
        <f>FL5+1</f>
      </c>
      <c r="FN5" s="16">
        <f>FM5+1</f>
      </c>
      <c r="FO5" s="16">
        <f>FN5+1</f>
      </c>
      <c r="FP5" s="16">
        <f>FO5+1</f>
      </c>
      <c r="FQ5" s="16">
        <f>FP5+1</f>
      </c>
      <c r="FR5" s="16">
        <f>FQ5+1</f>
      </c>
      <c r="FS5" s="16">
        <f>FR5+1</f>
      </c>
      <c r="FT5" s="16">
        <f>FS5+1</f>
      </c>
      <c r="FU5" s="16">
        <f>FT5+1</f>
      </c>
      <c r="FV5" s="16">
        <f>FU5+1</f>
      </c>
      <c r="FW5" s="16">
        <f>FV5+1</f>
      </c>
      <c r="FX5" s="16">
        <f>FW5+1</f>
      </c>
      <c r="FY5" s="16">
        <f>FX5+1</f>
      </c>
      <c r="FZ5" s="16">
        <f>FY5+1</f>
      </c>
      <c r="GA5" s="16">
        <f>FZ5+1</f>
      </c>
      <c r="GB5" s="16">
        <f>GA5+1</f>
      </c>
      <c r="GC5" s="16">
        <f>GB5+1</f>
      </c>
      <c r="GD5" s="16">
        <f>GC5+1</f>
      </c>
      <c r="GE5" s="16">
        <f>GD5+1</f>
      </c>
      <c r="GF5" s="16">
        <f>GE5+1</f>
      </c>
      <c r="GG5" s="16">
        <f>GF5+1</f>
      </c>
      <c r="GH5" s="16">
        <f>GG5+1</f>
      </c>
      <c r="GI5" s="16">
        <f>GH5+1</f>
      </c>
      <c r="GJ5" s="16">
        <f>GI5+1</f>
      </c>
      <c r="GK5" s="16">
        <f>GJ5+1</f>
      </c>
      <c r="GL5" s="16">
        <f>GK5+1</f>
      </c>
      <c r="GM5" s="16">
        <f>GL5+1</f>
      </c>
      <c r="GN5" s="16">
        <f>GM5+1</f>
      </c>
      <c r="GO5" s="16">
        <f>GN5+1</f>
      </c>
      <c r="GP5" s="16">
        <f>GO5+1</f>
      </c>
      <c r="GQ5" s="16">
        <f>GP5+1</f>
      </c>
      <c r="GR5" s="16">
        <f>GQ5+1</f>
      </c>
      <c r="GS5" s="16">
        <f>GR5+1</f>
      </c>
      <c r="GT5" s="16">
        <f>GS5+1</f>
      </c>
      <c r="GU5" s="16">
        <f>GT5+1</f>
      </c>
      <c r="GV5" s="16">
        <f>GU5+1</f>
      </c>
      <c r="GW5" s="16">
        <f>GV5+1</f>
      </c>
      <c r="GX5" s="16">
        <f>GW5+1</f>
      </c>
      <c r="GY5" s="16">
        <f>GX5+1</f>
      </c>
      <c r="GZ5" s="16">
        <f>GY5+1</f>
      </c>
      <c r="HA5" s="16">
        <f>GZ5+1</f>
      </c>
      <c r="HB5" s="16">
        <f>HA5+1</f>
      </c>
      <c r="HC5" s="16">
        <f>HB5+1</f>
      </c>
      <c r="HD5" s="16">
        <f>HC5+1</f>
      </c>
      <c r="HE5" s="16">
        <f>HD5+1</f>
      </c>
      <c r="HF5" s="16">
        <f>HE5+1</f>
      </c>
      <c r="HG5" s="16">
        <f>HF5+1</f>
      </c>
      <c r="HH5" s="16">
        <f>HG5+1</f>
      </c>
      <c r="HI5" s="16">
        <f>HH5+1</f>
      </c>
      <c r="HJ5" s="16">
        <f>HI5+1</f>
      </c>
      <c r="HK5" s="16">
        <f>HJ5+1</f>
      </c>
      <c r="HL5" s="16">
        <f>HK5+1</f>
      </c>
      <c r="HM5" s="16">
        <f>HL5+1</f>
      </c>
      <c r="HN5" s="16">
        <f>HM5+1</f>
      </c>
      <c r="HO5" s="16">
        <f>HN5+1</f>
      </c>
      <c r="HP5" s="16">
        <f>HO5+1</f>
      </c>
      <c r="HQ5" s="16">
        <f>HP5+1</f>
      </c>
      <c r="HR5" s="16">
        <f>HQ5+1</f>
      </c>
      <c r="HS5" s="16">
        <f>HR5+1</f>
      </c>
      <c r="HT5" s="16">
        <f>HS5+1</f>
      </c>
      <c r="HU5" s="16">
        <f>HT5+1</f>
      </c>
      <c r="HV5" s="16">
        <f>HU5+1</f>
      </c>
      <c r="HW5" s="16">
        <f>HV5+1</f>
      </c>
      <c r="HX5" s="16">
        <f>HW5+1</f>
      </c>
      <c r="HY5" s="16">
        <f>HX5+1</f>
      </c>
      <c r="HZ5" s="16">
        <f>HY5+1</f>
      </c>
      <c r="IA5" s="16">
        <f>HZ5+1</f>
      </c>
      <c r="IB5" s="16">
        <f>IA5+1</f>
      </c>
      <c r="IC5" s="16">
        <f>IB5+1</f>
      </c>
      <c r="ID5" s="16">
        <f>IC5+1</f>
      </c>
      <c r="IE5" s="16">
        <f>ID5+1</f>
      </c>
      <c r="IF5" s="16">
        <f>IE5+1</f>
      </c>
      <c r="IG5" s="16">
        <f>IF5+1</f>
      </c>
      <c r="IH5" s="16">
        <f>IG5+1</f>
      </c>
      <c r="II5" s="16">
        <f>IH5+1</f>
      </c>
      <c r="IJ5" s="16">
        <f>II5+1</f>
      </c>
      <c r="IK5" s="16">
        <f>IJ5+1</f>
      </c>
      <c r="IL5" s="16">
        <f>IK5+1</f>
      </c>
      <c r="IM5" s="16">
        <f>IL5+1</f>
      </c>
      <c r="IN5" s="16">
        <f>IM5+1</f>
      </c>
      <c r="IO5" s="16">
        <f>IN5+1</f>
      </c>
    </row>
    <row r="6">
      <c r="A6" s="11">
        <f>IF(B6="","",ROW()-5)</f>
      </c>
      <c r="B6" s="6" t="inlineStr">
        <is>
          <t xml:space="preserve">Incarico firmato</t>
        </is>
      </c>
      <c r="C6" s="5" t="inlineStr">
        <is>
          <t xml:space="preserve">Sopralluogo e classificazione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Raccolta della documentazione dell'attività</t>
        </is>
      </c>
      <c r="C7" s="5" t="inlineStr">
        <is>
          <t xml:space="preserve">Sopralluogo e classificazione</t>
        </is>
      </c>
      <c r="D7" s="8">
        <f>WORKDAY($J$3,1)</f>
      </c>
      <c r="E7" s="7">
        <v>5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Sopralluogo dell'attività</t>
        </is>
      </c>
      <c r="C8" s="5" t="inlineStr">
        <is>
          <t xml:space="preserve">Sopralluogo e classificazione</t>
        </is>
      </c>
      <c r="D8" s="8">
        <f>WORKDAY($J$3,1)</f>
      </c>
      <c r="E8" s="7">
        <v>2</v>
      </c>
      <c r="F8" s="12">
        <f>IF(OR(D8="",E8=""),"",WORKDAY(D8,MAX(E8,1)-1))</f>
      </c>
      <c r="G8" s="7" t="inlineStr">
        <is>
          <t xml:space="preserve">1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Individuazione delle attività soggette e della categoria (A, B, C)</t>
        </is>
      </c>
      <c r="C9" s="5" t="inlineStr">
        <is>
          <t xml:space="preserve">Sopralluogo e classificazione</t>
        </is>
      </c>
      <c r="D9" s="8">
        <f>WORKDAY($J$3,3)</f>
      </c>
      <c r="E9" s="7">
        <v>2</v>
      </c>
      <c r="F9" s="12">
        <f>IF(OR(D9="",E9=""),"",WORKDAY(D9,MAX(E9,1)-1))</f>
      </c>
      <c r="G9" s="7" t="inlineStr">
        <is>
          <t xml:space="preserve">3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Rilievo dei presidi e degli impianti esistenti</t>
        </is>
      </c>
      <c r="C10" s="5" t="inlineStr">
        <is>
          <t xml:space="preserve">Sopralluogo e classificazione</t>
        </is>
      </c>
      <c r="D10" s="8">
        <f>WORKDAY($J$3,3)</f>
      </c>
      <c r="E10" s="7">
        <v>4</v>
      </c>
      <c r="F10" s="12">
        <f>IF(OR(D10="",E10=""),"",WORKDAY(D10,MAX(E10,1)-1))</f>
      </c>
      <c r="G10" s="7" t="inlineStr">
        <is>
          <t xml:space="preserve">3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Carico d'incendio specifico di progetto per compartimento</t>
        </is>
      </c>
      <c r="C11" s="5" t="inlineStr">
        <is>
          <t xml:space="preserve">Sopralluogo e classificazione</t>
        </is>
      </c>
      <c r="D11" s="8">
        <f>WORKDAY($J$3,6)</f>
      </c>
      <c r="E11" s="7">
        <v>4</v>
      </c>
      <c r="F11" s="12">
        <f>IF(OR(D11="",E11=""),"",WORKDAY(D11,MAX(E11,1)-1))</f>
      </c>
      <c r="G11" s="7" t="inlineStr">
        <is>
          <t xml:space="preserve">2, 3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Scelta della regola tecnica</t>
        </is>
      </c>
      <c r="C12" s="5" t="inlineStr">
        <is>
          <t xml:space="preserve">Sopralluogo e classificazione</t>
        </is>
      </c>
      <c r="D12" s="8">
        <f>WORKDAY($J$3,10)</f>
      </c>
      <c r="E12" s="7">
        <v>1</v>
      </c>
      <c r="F12" s="12">
        <f>IF(OR(D12="",E12=""),"",WORKDAY(D12,MAX(E12,1)-1))</f>
      </c>
      <c r="G12" s="7" t="inlineStr">
        <is>
          <t xml:space="preserve">4, 6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Analisi condivisa con il titolare dell'attività</t>
        </is>
      </c>
      <c r="C13" s="5" t="inlineStr">
        <is>
          <t xml:space="preserve">Sopralluogo e classificazione</t>
        </is>
      </c>
      <c r="D13" s="8">
        <f>WORKDAY($J$3,11)</f>
      </c>
      <c r="E13" s="7">
        <v>0</v>
      </c>
      <c r="F13" s="12">
        <f>IF(OR(D13="",E13=""),"",WORKDAY(D13,MAX(E13,1)-1))</f>
      </c>
      <c r="G13" s="7" t="inlineStr">
        <is>
          <t xml:space="preserve">7, 5</t>
        </is>
      </c>
      <c r="H13" s="7" t="inlineStr">
        <is>
          <t xml:space="preserve">Sì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Profili di rischio per la vita, i beni e l'ambiente</t>
        </is>
      </c>
      <c r="C14" s="5" t="inlineStr">
        <is>
          <t xml:space="preserve">Progetto antincendio</t>
        </is>
      </c>
      <c r="D14" s="8">
        <f>WORKDAY($J$3,12)</f>
      </c>
      <c r="E14" s="7">
        <v>3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Strategia antincendio, misura per misura</t>
        </is>
      </c>
      <c r="C15" s="5" t="inlineStr">
        <is>
          <t xml:space="preserve">Progetto antincendio</t>
        </is>
      </c>
      <c r="D15" s="8">
        <f>WORKDAY($J$3,15)</f>
      </c>
      <c r="E15" s="7">
        <v>12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   Reazione e resistenza al fuoco, compartimentazione (S.1-S.3)</t>
        </is>
      </c>
      <c r="C16" s="5" t="inlineStr">
        <is>
          <t xml:space="preserve">Progetto antincendio</t>
        </is>
      </c>
      <c r="D16" s="8">
        <f>WORKDAY($J$3,15)</f>
      </c>
      <c r="E16" s="7">
        <v>5</v>
      </c>
      <c r="F16" s="12">
        <f>IF(OR(D16="",E16=""),"",WORKDAY(D16,MAX(E16,1)-1))</f>
      </c>
      <c r="G16" s="7"/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   Esodo: vie, uscite, lunghezze e larghezze (S.4)</t>
        </is>
      </c>
      <c r="C17" s="5" t="inlineStr">
        <is>
          <t xml:space="preserve">Progetto antincendio</t>
        </is>
      </c>
      <c r="D17" s="8">
        <f>WORKDAY($J$3,15)</f>
      </c>
      <c r="E17" s="7">
        <v>6</v>
      </c>
      <c r="F17" s="12">
        <f>IF(OR(D17="",E17=""),"",WORKDAY(D17,MAX(E17,1)-1))</f>
      </c>
      <c r="G17" s="7"/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   Gestione della sicurezza antincendio (S.5)</t>
        </is>
      </c>
      <c r="C18" s="5" t="inlineStr">
        <is>
          <t xml:space="preserve">Progetto antincendio</t>
        </is>
      </c>
      <c r="D18" s="8">
        <f>WORKDAY($J$3,21)</f>
      </c>
      <c r="E18" s="7">
        <v>2</v>
      </c>
      <c r="F18" s="12">
        <f>IF(OR(D18="",E18=""),"",WORKDAY(D18,MAX(E18,1)-1))</f>
      </c>
      <c r="G18" s="7"/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   Controllo dell'incendio: estintori, idranti, sprinkler (S.6)</t>
        </is>
      </c>
      <c r="C19" s="5" t="inlineStr">
        <is>
          <t xml:space="preserve">Progetto antincendio</t>
        </is>
      </c>
      <c r="D19" s="8">
        <f>WORKDAY($J$3,20)</f>
      </c>
      <c r="E19" s="7">
        <v>5</v>
      </c>
      <c r="F19" s="12">
        <f>IF(OR(D19="",E19=""),"",WORKDAY(D19,MAX(E19,1)-1))</f>
      </c>
      <c r="G19" s="7"/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   Rivelazione e allarme (S.7), controllo di fumi e calore (S.8)</t>
        </is>
      </c>
      <c r="C20" s="5" t="inlineStr">
        <is>
          <t xml:space="preserve">Progetto antincendio</t>
        </is>
      </c>
      <c r="D20" s="8">
        <f>WORKDAY($J$3,23)</f>
      </c>
      <c r="E20" s="7">
        <v>4</v>
      </c>
      <c r="F20" s="12">
        <f>IF(OR(D20="",E20=""),"",WORKDAY(D20,MAX(E20,1)-1))</f>
      </c>
      <c r="G20" s="7"/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   Operatività antincendio e sicurezza degli impianti tecnologici (S.9 e S.10)</t>
        </is>
      </c>
      <c r="C21" s="5" t="inlineStr">
        <is>
          <t xml:space="preserve">Progetto antincendio</t>
        </is>
      </c>
      <c r="D21" s="8">
        <f>WORKDAY($J$3,23)</f>
      </c>
      <c r="E21" s="7">
        <v>4</v>
      </c>
      <c r="F21" s="12">
        <f>IF(OR(D21="",E21=""),"",WORKDAY(D21,MAX(E21,1)-1))</f>
      </c>
      <c r="G21" s="7"/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Soluzioni alternative dove le conformi non bastano</t>
        </is>
      </c>
      <c r="C22" s="5" t="inlineStr">
        <is>
          <t xml:space="preserve">Progetto antincendio</t>
        </is>
      </c>
      <c r="D22" s="8">
        <f>WORKDAY($J$3,27)</f>
      </c>
      <c r="E22" s="7">
        <v>4</v>
      </c>
      <c r="F22" s="12">
        <f>IF(OR(D22="",E22=""),"",WORKDAY(D22,MAX(E22,1)-1))</f>
      </c>
      <c r="G22" s="7" t="inlineStr">
        <is>
          <t xml:space="preserve">10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Relazione tecnica antincendio</t>
        </is>
      </c>
      <c r="C23" s="5" t="inlineStr">
        <is>
          <t xml:space="preserve">Progetto antincendio</t>
        </is>
      </c>
      <c r="D23" s="8">
        <f>WORKDAY($J$3,27)</f>
      </c>
      <c r="E23" s="7">
        <v>7</v>
      </c>
      <c r="F23" s="12">
        <f>IF(OR(D23="",E23=""),"",WORKDAY(D23,MAX(E23,1)-1))</f>
      </c>
      <c r="G23" s="7" t="inlineStr">
        <is>
          <t xml:space="preserve">10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Tavole: compartimenti, esodo, presidi e impianti</t>
        </is>
      </c>
      <c r="C24" s="5" t="inlineStr">
        <is>
          <t xml:space="preserve">Progetto antincendio</t>
        </is>
      </c>
      <c r="D24" s="8">
        <f>WORKDAY($J$3,27)</f>
      </c>
      <c r="E24" s="7">
        <v>7</v>
      </c>
      <c r="F24" s="12">
        <f>IF(OR(D24="",E24=""),"",WORKDAY(D24,MAX(E24,1)-1))</f>
      </c>
      <c r="G24" s="7" t="inlineStr">
        <is>
          <t xml:space="preserve">10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Stima dei lavori di adeguamento per il titolare</t>
        </is>
      </c>
      <c r="C25" s="5" t="inlineStr">
        <is>
          <t xml:space="preserve">Progetto antincendio</t>
        </is>
      </c>
      <c r="D25" s="8">
        <f>WORKDAY($J$3,31)</f>
      </c>
      <c r="E25" s="7">
        <v>3</v>
      </c>
      <c r="F25" s="12">
        <f>IF(OR(D25="",E25=""),"",WORKDAY(D25,MAX(E25,1)-1))</f>
      </c>
      <c r="G25" s="7" t="inlineStr">
        <is>
          <t xml:space="preserve">17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Verifica interna e firma del professionista antincendio</t>
        </is>
      </c>
      <c r="C26" s="5" t="inlineStr">
        <is>
          <t xml:space="preserve">Progetto antincendio</t>
        </is>
      </c>
      <c r="D26" s="8">
        <f>WORKDAY($J$3,34)</f>
      </c>
      <c r="E26" s="7">
        <v>2</v>
      </c>
      <c r="F26" s="12">
        <f>IF(OR(D26="",E26=""),"",WORKDAY(D26,MAX(E26,1)-1))</f>
      </c>
      <c r="G26" s="7" t="inlineStr">
        <is>
          <t xml:space="preserve">18, 19, 20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Domanda di valutazione del progetto (modello PIN 1) e versamento</t>
        </is>
      </c>
      <c r="C27" s="5" t="inlineStr">
        <is>
          <t xml:space="preserve">Valutazione dei Vigili del Fuoco</t>
        </is>
      </c>
      <c r="D27" s="8">
        <f>WORKDAY($J$3,36)</f>
      </c>
      <c r="E27" s="7">
        <v>2</v>
      </c>
      <c r="F27" s="12">
        <f>IF(OR(D27="",E27=""),"",WORKDAY(D27,MAX(E27,1)-1))</f>
      </c>
      <c r="G27" s="7" t="inlineStr">
        <is>
          <t xml:space="preserve">21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Presentazione al comando provinciale</t>
        </is>
      </c>
      <c r="C28" s="5" t="inlineStr">
        <is>
          <t xml:space="preserve">Valutazione dei Vigili del Fuoco</t>
        </is>
      </c>
      <c r="D28" s="8">
        <f>WORKDAY($J$3,38)</f>
      </c>
      <c r="E28" s="7">
        <v>1</v>
      </c>
      <c r="F28" s="12">
        <f>IF(OR(D28="",E28=""),"",WORKDAY(D28,MAX(E28,1)-1))</f>
      </c>
      <c r="G28" s="7" t="inlineStr">
        <is>
          <t xml:space="preserve">22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Esame del progetto da parte del comando</t>
        </is>
      </c>
      <c r="C29" s="5" t="inlineStr">
        <is>
          <t xml:space="preserve">Valutazione dei Vigili del Fuoco</t>
        </is>
      </c>
      <c r="D29" s="8">
        <f>WORKDAY($J$3,39)</f>
      </c>
      <c r="E29" s="7">
        <v>42</v>
      </c>
      <c r="F29" s="12">
        <f>IF(OR(D29="",E29=""),"",WORKDAY(D29,MAX(E29,1)-1))</f>
      </c>
      <c r="G29" s="7" t="inlineStr">
        <is>
          <t xml:space="preserve">23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Risposta alle eventuali integrazioni</t>
        </is>
      </c>
      <c r="C30" s="5" t="inlineStr">
        <is>
          <t xml:space="preserve">Valutazione dei Vigili del Fuoco</t>
        </is>
      </c>
      <c r="D30" s="8">
        <f>WORKDAY($J$3,60)</f>
      </c>
      <c r="E30" s="7">
        <v>11</v>
      </c>
      <c r="F30" s="12">
        <f>IF(OR(D30="",E30=""),"",WORKDAY(D30,MAX(E30,1)-1))</f>
      </c>
      <c r="G30" s="7" t="inlineStr">
        <is>
          <t xml:space="preserve">23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Parere favorevole sul progetto</t>
        </is>
      </c>
      <c r="C31" s="5" t="inlineStr">
        <is>
          <t xml:space="preserve">Valutazione dei Vigili del Fuoco</t>
        </is>
      </c>
      <c r="D31" s="8">
        <f>WORKDAY($J$3,80)</f>
      </c>
      <c r="E31" s="7">
        <v>0</v>
      </c>
      <c r="F31" s="12">
        <f>IF(OR(D31="",E31=""),"",WORKDAY(D31,MAX(E31,1)-1))</f>
      </c>
      <c r="G31" s="7" t="inlineStr">
        <is>
          <t xml:space="preserve">24, 25</t>
        </is>
      </c>
      <c r="H31" s="7" t="inlineStr">
        <is>
          <t xml:space="preserve">Sì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Descrizione e computo dei lavori di adeguamento</t>
        </is>
      </c>
      <c r="C32" s="5" t="inlineStr">
        <is>
          <t xml:space="preserve">Lavori di adeguamento</t>
        </is>
      </c>
      <c r="D32" s="8">
        <f>WORKDAY($J$3,36)</f>
      </c>
      <c r="E32" s="7">
        <v>5</v>
      </c>
      <c r="F32" s="12">
        <f>IF(OR(D32="",E32=""),"",WORKDAY(D32,MAX(E32,1)-1))</f>
      </c>
      <c r="G32" s="7" t="inlineStr">
        <is>
          <t xml:space="preserve">21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Offerte delle imprese e degli installatori</t>
        </is>
      </c>
      <c r="C33" s="5" t="inlineStr">
        <is>
          <t xml:space="preserve">Lavori di adeguamento</t>
        </is>
      </c>
      <c r="D33" s="8">
        <f>WORKDAY($J$3,41)</f>
      </c>
      <c r="E33" s="7">
        <v>15</v>
      </c>
      <c r="F33" s="12">
        <f>IF(OR(D33="",E33=""),"",WORKDAY(D33,MAX(E33,1)-1))</f>
      </c>
      <c r="G33" s="7" t="inlineStr">
        <is>
          <t xml:space="preserve">27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Scelta delle imprese con il titolare</t>
        </is>
      </c>
      <c r="C34" s="5" t="inlineStr">
        <is>
          <t xml:space="preserve">Lavori di adeguamento</t>
        </is>
      </c>
      <c r="D34" s="8">
        <f>WORKDAY($J$3,56)</f>
      </c>
      <c r="E34" s="7">
        <v>2</v>
      </c>
      <c r="F34" s="12">
        <f>IF(OR(D34="",E34=""),"",WORKDAY(D34,MAX(E34,1)-1))</f>
      </c>
      <c r="G34" s="7" t="inlineStr">
        <is>
          <t xml:space="preserve">28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Lavori: compartimentazioni, porte, impianti</t>
        </is>
      </c>
      <c r="C35" s="5" t="inlineStr">
        <is>
          <t xml:space="preserve">Lavori di adeguamento</t>
        </is>
      </c>
      <c r="D35" s="8">
        <f>WORKDAY($J$3,81)</f>
      </c>
      <c r="E35" s="7">
        <v>30</v>
      </c>
      <c r="F35" s="12">
        <f>IF(OR(D35="",E35=""),"",WORKDAY(D35,MAX(E35,1)-1))</f>
      </c>
      <c r="G35" s="7" t="inlineStr">
        <is>
          <t xml:space="preserve">26, 29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Controlli in corso d'opera dei prodotti certificati</t>
        </is>
      </c>
      <c r="C36" s="5" t="inlineStr">
        <is>
          <t xml:space="preserve">Lavori di adeguamento</t>
        </is>
      </c>
      <c r="D36" s="8">
        <f>WORKDAY($J$3,81)</f>
      </c>
      <c r="E36" s="7">
        <v>30</v>
      </c>
      <c r="F36" s="12">
        <f>IF(OR(D36="",E36=""),"",WORKDAY(D36,MAX(E36,1)-1))</f>
      </c>
      <c r="G36" s="7" t="inlineStr">
        <is>
          <t xml:space="preserve">26, 29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Certificazioni dei prodotti e dichiarazioni degli installatori</t>
        </is>
      </c>
      <c r="C37" s="5" t="inlineStr">
        <is>
          <t xml:space="preserve">Lavori di adeguamento</t>
        </is>
      </c>
      <c r="D37" s="8">
        <f>WORKDAY($J$3,111)</f>
      </c>
      <c r="E37" s="7">
        <v>5</v>
      </c>
      <c r="F37" s="12">
        <f>IF(OR(D37="",E37=""),"",WORKDAY(D37,MAX(E37,1)-1))</f>
      </c>
      <c r="G37" s="7" t="inlineStr">
        <is>
          <t xml:space="preserve">30, 31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Lavori di adeguamento finiti</t>
        </is>
      </c>
      <c r="C38" s="5" t="inlineStr">
        <is>
          <t xml:space="preserve">Lavori di adeguamento</t>
        </is>
      </c>
      <c r="D38" s="8">
        <f>WORKDAY($J$3,115)</f>
      </c>
      <c r="E38" s="7">
        <v>0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Sì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Asseverazione e certificazioni di resistenza al fuoco e degli impianti</t>
        </is>
      </c>
      <c r="C39" s="5" t="inlineStr">
        <is>
          <t xml:space="preserve">SCIA e sopralluogo</t>
        </is>
      </c>
      <c r="D39" s="8">
        <f>WORKDAY($J$3,116)</f>
      </c>
      <c r="E39" s="7">
        <v>5</v>
      </c>
      <c r="F39" s="12">
        <f>IF(OR(D39="",E39=""),"",WORKDAY(D39,MAX(E39,1)-1))</f>
      </c>
      <c r="G39" s="7" t="inlineStr">
        <is>
          <t xml:space="preserve">33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Piano di emergenza e addetti antincendio formati (DM 2 settembre 2021)</t>
        </is>
      </c>
      <c r="C40" s="5" t="inlineStr">
        <is>
          <t xml:space="preserve">SCIA e sopralluogo</t>
        </is>
      </c>
      <c r="D40" s="8">
        <f>WORKDAY($J$3,116)</f>
      </c>
      <c r="E40" s="7">
        <v>7</v>
      </c>
      <c r="F40" s="12">
        <f>IF(OR(D40="",E40=""),"",WORKDAY(D40,MAX(E40,1)-1))</f>
      </c>
      <c r="G40" s="7" t="inlineStr">
        <is>
          <t xml:space="preserve">33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Presentazione della SCIA antincendio</t>
        </is>
      </c>
      <c r="C41" s="5" t="inlineStr">
        <is>
          <t xml:space="preserve">SCIA e sopralluogo</t>
        </is>
      </c>
      <c r="D41" s="8">
        <f>WORKDAY($J$3,121)</f>
      </c>
      <c r="E41" s="7">
        <v>1</v>
      </c>
      <c r="F41" s="12">
        <f>IF(OR(D41="",E41=""),"",WORKDAY(D41,MAX(E41,1)-1))</f>
      </c>
      <c r="G41" s="7" t="inlineStr">
        <is>
          <t xml:space="preserve">34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Attività avviata con la SCIA</t>
        </is>
      </c>
      <c r="C42" s="5" t="inlineStr">
        <is>
          <t xml:space="preserve">SCIA e sopralluogo</t>
        </is>
      </c>
      <c r="D42" s="8">
        <f>WORKDAY($J$3,121)</f>
      </c>
      <c r="E42" s="7">
        <v>0</v>
      </c>
      <c r="F42" s="12">
        <f>IF(OR(D42="",E42=""),"",WORKDAY(D42,MAX(E42,1)-1))</f>
      </c>
      <c r="G42" s="7" t="inlineStr">
        <is>
          <t xml:space="preserve">36</t>
        </is>
      </c>
      <c r="H42" s="7" t="inlineStr">
        <is>
          <t xml:space="preserve">Sì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Registro dei controlli e calendario delle manutenzioni</t>
        </is>
      </c>
      <c r="C43" s="5" t="inlineStr">
        <is>
          <t xml:space="preserve">SCIA e sopralluogo</t>
        </is>
      </c>
      <c r="D43" s="8">
        <f>WORKDAY($J$3,122)</f>
      </c>
      <c r="E43" s="7">
        <v>3</v>
      </c>
      <c r="F43" s="12">
        <f>IF(OR(D43="",E43=""),"",WORKDAY(D43,MAX(E43,1)-1))</f>
      </c>
      <c r="G43" s="7" t="inlineStr">
        <is>
          <t xml:space="preserve">36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Eventuale visita tecnica del comando</t>
        </is>
      </c>
      <c r="C44" s="5" t="inlineStr">
        <is>
          <t xml:space="preserve">SCIA e sopralluogo</t>
        </is>
      </c>
      <c r="D44" s="8">
        <f>WORKDAY($J$3,122)</f>
      </c>
      <c r="E44" s="7">
        <v>42</v>
      </c>
      <c r="F44" s="12">
        <f>IF(OR(D44="",E44=""),"",WORKDAY(D44,MAX(E44,1)-1))</f>
      </c>
      <c r="G44" s="7" t="inlineStr">
        <is>
          <t xml:space="preserve">36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Pratica chiusa: certificato o esito della visita</t>
        </is>
      </c>
      <c r="C45" s="5" t="inlineStr">
        <is>
          <t xml:space="preserve">SCIA e sopralluogo</t>
        </is>
      </c>
      <c r="D45" s="8">
        <f>WORKDAY($J$3,163)</f>
      </c>
      <c r="E45" s="7">
        <v>0</v>
      </c>
      <c r="F45" s="12">
        <f>IF(OR(D45="",E45=""),"",WORKDAY(D45,MAX(E45,1)-1))</f>
      </c>
      <c r="G45" s="7" t="inlineStr">
        <is>
          <t xml:space="preserve">39, 38, 35</t>
        </is>
      </c>
      <c r="H45" s="7" t="inlineStr">
        <is>
          <t xml:space="preserve">Sì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35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  <mergeCell ref="FQ4:FW4"/>
    <mergeCell ref="FX4:GD4"/>
    <mergeCell ref="GE4:GK4"/>
    <mergeCell ref="GL4:GR4"/>
    <mergeCell ref="GS4:GY4"/>
    <mergeCell ref="GZ4:HF4"/>
    <mergeCell ref="HG4:HM4"/>
    <mergeCell ref="HN4:HT4"/>
    <mergeCell ref="HU4:IA4"/>
    <mergeCell ref="IB4:IH4"/>
    <mergeCell ref="II4:IO4"/>
  </mergeCells>
  <conditionalFormatting sqref="L6:IO105">
    <cfRule type="expression" dxfId="6" priority="1" stopIfTrue="1">
      <formula>AND($H6="Sì",L$5=$F6)</formula>
    </cfRule>
  </conditionalFormatting>
  <conditionalFormatting sqref="L6:IO105">
    <cfRule type="expression" dxfId="7" priority="2" stopIfTrue="1">
      <formula>AND(AND($F6&lt;&gt;"",L$5&gt;=$D6,L$5&lt;=$F6),$F6&lt;TODAY(),N($I6)&lt;1)</formula>
    </cfRule>
  </conditionalFormatting>
  <conditionalFormatting sqref="L6:IO105">
    <cfRule type="expression" dxfId="8" priority="3" stopIfTrue="1">
      <formula>AND(AND($F6&lt;&gt;"",L$5&gt;=$D6,L$5&lt;=$F6),L$5&lt;$D6+($F6-$D6+1)*N($I6))</formula>
    </cfRule>
  </conditionalFormatting>
  <conditionalFormatting sqref="L6:IO105">
    <cfRule type="expression" dxfId="9" priority="4" stopIfTrue="1">
      <formula>AND($F6&lt;&gt;"",L$5&gt;=$D6,L$5&lt;=$F6)</formula>
    </cfRule>
  </conditionalFormatting>
  <conditionalFormatting sqref="L6:IO105">
    <cfRule type="expression" dxfId="10" priority="5" stopIfTrue="1">
      <formula>L$5=TODAY()</formula>
    </cfRule>
  </conditionalFormatting>
  <conditionalFormatting sqref="L6:IO105">
    <cfRule type="expression" dxfId="12" priority="6" stopIfTrue="1">
      <formula>WEEKDAY(L$5,2)&gt;5</formula>
    </cfRule>
  </conditionalFormatting>
  <conditionalFormatting sqref="L5:IO5">
    <cfRule type="expression" dxfId="11" priority="7" stopIfTrue="1">
      <formula>L5=TODAY()</formula>
    </cfRule>
  </conditionalFormatting>
  <conditionalFormatting sqref="L5:IO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Prevenzione incendi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Classificazione sbagliata o attività dimenticate</t>
        </is>
      </c>
      <c r="C6" s="6" t="inlineStr">
        <is>
          <t xml:space="preserve">Una soglia letta male o un deposito non dichiarato cambiano la categoria: la pratica riparte, o l'attività resta scoperta.</t>
        </is>
      </c>
      <c r="D6" s="5" t="inlineStr">
        <is>
          <t xml:space="preserve">Progetto</t>
        </is>
      </c>
      <c r="E6" s="5"/>
      <c r="F6" s="7">
        <v>2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Quantità stoccate verificate sul posto e firmate dal titolare; seconda lettura dell'allegato I da un collega prima del progetto.</t>
        </is>
      </c>
      <c r="L6" s="6" t="inlineStr">
        <is>
          <t xml:space="preserve">Individuazione delle attività soggette e della categoria (A, B, C); Raccolta della documentazione dell'attività</t>
        </is>
      </c>
      <c r="M6" s="5" t="inlineStr">
        <is>
          <t xml:space="preserve">Identificato</t>
        </is>
      </c>
      <c r="N6" s="8">
        <f>WORKDAY(Piano!$J$3,5)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Il comando chiede integrazioni</t>
        </is>
      </c>
      <c r="C7" s="6" t="inlineStr">
        <is>
          <t xml:space="preserve">Una richiesta di integrazioni fa ripartire i 60 giorni del parere dalla consegna della documentazione completa (DPR 151/2011, art. 3) e sposta l'avvio dei lavori.</t>
        </is>
      </c>
      <c r="D7" s="5" t="inlineStr">
        <is>
          <t xml:space="preserve">Vigili del Fuoco</t>
        </is>
      </c>
      <c r="E7" s="5"/>
      <c r="F7" s="7">
        <v>3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Colloquio tecnico preliminare sui punti dubbi; soluzioni alternative motivate per esteso; tavole leggibili senza la relazione.</t>
        </is>
      </c>
      <c r="L7" s="6" t="inlineStr">
        <is>
          <t xml:space="preserve">Presentazione al comando provinciale; Risposta alle eventuali integrazioni</t>
        </is>
      </c>
      <c r="M7" s="5" t="inlineStr">
        <is>
          <t xml:space="preserve">Identificato</t>
        </is>
      </c>
      <c r="N7" s="8">
        <f>WORKDAY(Piano!$J$3,45)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Lavori di adeguamento più cari del previsto</t>
        </is>
      </c>
      <c r="C8" s="6" t="inlineStr">
        <is>
          <t xml:space="preserve">Compartimentazioni e impianti di spegnimento costano più di quanto il titolare aveva messo in conto, e il progetto torna indietro.</t>
        </is>
      </c>
      <c r="D8" s="5" t="inlineStr">
        <is>
          <t xml:space="preserve">Costi</t>
        </is>
      </c>
      <c r="E8" s="5"/>
      <c r="F8" s="7">
        <v>3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Stima dei lavori prima della firma del progetto; soluzioni alternative dove abbassano il costo senza abbassare la sicurezza.</t>
        </is>
      </c>
      <c r="L8" s="6" t="inlineStr">
        <is>
          <t xml:space="preserve">Soluzioni alternative dove le conformi non bastano; Stima dei lavori di adeguamento per il titolare</t>
        </is>
      </c>
      <c r="M8" s="5" t="inlineStr">
        <is>
          <t xml:space="preserve">Identificato</t>
        </is>
      </c>
      <c r="N8" s="8">
        <f>WORKDAY(Piano!$J$3,30)</f>
      </c>
      <c r="O8" s="11">
        <f>IF(AND(B8&lt;&gt;"",ISNUMBER(N8),M8&lt;&gt;"Chiuso",M8&lt;&gt;"Occorso",N8&lt;TODAY()),"Scaduta","")</f>
      </c>
    </row>
    <row r="9" ht="75" customHeight="1">
      <c r="A9" s="13">
        <f>IF(B9="","","R-"&amp;(ROW()-5))</f>
      </c>
      <c r="B9" s="6" t="inlineStr">
        <is>
          <t xml:space="preserve">Certificazioni mancanti o non conformi</t>
        </is>
      </c>
      <c r="C9" s="6" t="inlineStr">
        <is>
          <t xml:space="preserve">Porte, sigillature e rivestimenti posati senza il certificato giusto: l'asseverazione non si può firmare.</t>
        </is>
      </c>
      <c r="D9" s="5" t="inlineStr">
        <is>
          <t xml:space="preserve">Impresa</t>
        </is>
      </c>
      <c r="E9" s="5"/>
      <c r="F9" s="7">
        <v>4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Elenco dei certificati richiesti nel contratto; prodotti accettati solo con il certificato prima della posa.</t>
        </is>
      </c>
      <c r="L9" s="6" t="inlineStr">
        <is>
          <t xml:space="preserve">Controlli in corso d'opera dei prodotti certificati; Certificazioni dei prodotti e dichiarazioni degli installatori</t>
        </is>
      </c>
      <c r="M9" s="5" t="inlineStr">
        <is>
          <t xml:space="preserve">Identificato</t>
        </is>
      </c>
      <c r="N9" s="8">
        <f>WORKDAY(Piano!$J$3,90)</f>
      </c>
      <c r="O9" s="11">
        <f>IF(AND(B9&lt;&gt;"",ISNUMBER(N9),M9&lt;&gt;"Chiuso",M9&lt;&gt;"Occorso",N9&lt;TODAY()),"Scaduta","")</f>
      </c>
    </row>
    <row r="10" ht="45" customHeight="1">
      <c r="A10" s="13">
        <f>IF(B10="","","R-"&amp;(ROW()-5))</f>
      </c>
      <c r="B10" s="6" t="inlineStr">
        <is>
          <t xml:space="preserve">L'attività parte prima della SCIA</t>
        </is>
      </c>
      <c r="C10" s="6" t="inlineStr">
        <is>
          <t xml:space="preserve">Il titolare avvia un reparto o un deposito prima della segnalazione: sanzioni e responsabilità in caso d'incendio.</t>
        </is>
      </c>
      <c r="D10" s="5" t="inlineStr">
        <is>
          <t xml:space="preserve">Titolare</t>
        </is>
      </c>
      <c r="E10" s="5"/>
      <c r="F10" s="7">
        <v>2</v>
      </c>
      <c r="G10" s="7">
        <v>5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Evitare</t>
        </is>
      </c>
      <c r="K10" s="6" t="inlineStr">
        <is>
          <t xml:space="preserve">Data di avvio scritta nel piano e concordata con il titolare; SCIA pronta il giorno in cui finiscono i lavori.</t>
        </is>
      </c>
      <c r="L10" s="6" t="inlineStr">
        <is>
          <t xml:space="preserve">Presentazione della SCIA antincendio; Attività avviata con la SCIA</t>
        </is>
      </c>
      <c r="M10" s="5" t="inlineStr">
        <is>
          <t xml:space="preserve">Identificato</t>
        </is>
      </c>
      <c r="N10" s="8">
        <f>WORKDAY(Piano!$J$3,110)</f>
      </c>
      <c r="O10" s="11">
        <f>IF(AND(B10&lt;&gt;"",ISNUMBER(N10),M10&lt;&gt;"Chiuso",M10&lt;&gt;"Occorso",N10&lt;TODAY()),"Scaduta","")</f>
      </c>
    </row>
    <row r="11" ht="45" customHeight="1">
      <c r="A11" s="13">
        <f>IF(B11="","","R-"&amp;(ROW()-5))</f>
      </c>
      <c r="B11" s="6" t="inlineStr">
        <is>
          <t xml:space="preserve">L'attività cambia durante la pratica</t>
        </is>
      </c>
      <c r="C11" s="6" t="inlineStr">
        <is>
          <t xml:space="preserve">Nuovi depositi, un layout diverso o più persone presenti dopo il parere rendono il progetto approvato non più valido.</t>
        </is>
      </c>
      <c r="D11" s="5" t="inlineStr">
        <is>
          <t xml:space="preserve">Ambito</t>
        </is>
      </c>
      <c r="E11" s="5"/>
      <c r="F11" s="7">
        <v>3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Il titolare comunica ogni modifica prima di farla; si valuta se aggrava il rischio e serve un nuovo parere.</t>
        </is>
      </c>
      <c r="L11" s="6" t="inlineStr">
        <is>
          <t xml:space="preserve">Parere favorevole sul progetto; Lavori: compartimentazioni, porte, impianti</t>
        </is>
      </c>
      <c r="M11" s="5" t="inlineStr">
        <is>
          <t xml:space="preserve">Identificato</t>
        </is>
      </c>
      <c r="N11" s="8">
        <f>WORKDAY(Piano!$J$3,100)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Pratica di prevenzione incendi: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Un'attività soggetta dalla classificazione alla SCIA: progetto con il codice di prevenzione incendi, parere dei Vigili del Fuoco, lavori, certificazioni.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HYPERLINK("https://keenhour.com/modelli/prevenzione-incendi","Il modello «Pratica di prevenzione incendi» nella galleria")</f>
      </c>
    </row>
    <row r="20">
      <c r="B20" s="29">
        <f>HYPERLINK("https://keenhour.com/modelli/prevenzione-incendi/usa","Usa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Pratica di prevenzione incendi</dc:title>
  <dc:creator>KeenHour</dc:creator>
  <dc:language>it-IT</dc:language>
</cp:coreProperties>
</file>