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</cols>
  <sheetData>
    <row r="1" ht="34" customHeight="1"/>
    <row r="2" ht="28" customHeight="1">
      <c r="A2" s="1" t="inlineStr">
        <is>
          <t xml:space="preserve">Progetto di una casa unifamiliare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Casa unifamiliare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</row>
    <row r="6">
      <c r="A6" s="11">
        <f>IF(B6="","",ROW()-5)</f>
      </c>
      <c r="B6" s="6" t="inlineStr">
        <is>
          <t xml:space="preserve">Disciplinare d'incarico firmato dai committenti</t>
        </is>
      </c>
      <c r="C6" s="5" t="inlineStr">
        <is>
          <t xml:space="preserve">Lotto e vincoli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Incontro con i committenti: programma degli spazi</t>
        </is>
      </c>
      <c r="C7" s="5" t="inlineStr">
        <is>
          <t xml:space="preserve">Lotto e vincoli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Visure catastali e atto di provenienza del lotto</t>
        </is>
      </c>
      <c r="C8" s="5" t="inlineStr">
        <is>
          <t xml:space="preserve">Lotto e vincoli</t>
        </is>
      </c>
      <c r="D8" s="8">
        <f>WORKDAY($J$3,2)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Richiesta del certificato di destinazione urbanistica</t>
        </is>
      </c>
      <c r="C9" s="5" t="inlineStr">
        <is>
          <t xml:space="preserve">Lotto e vincoli</t>
        </is>
      </c>
      <c r="D9" s="8">
        <f>WORKDAY($J$3,2)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Il Comune rilascia il certificato di destinazione urbanistica</t>
        </is>
      </c>
      <c r="C10" s="5" t="inlineStr">
        <is>
          <t xml:space="preserve">Lotto e vincoli</t>
        </is>
      </c>
      <c r="D10" s="8">
        <f>WORKDAY($J$3,3)</f>
      </c>
      <c r="E10" s="7">
        <v>20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Analisi delle norme del piano: indici, altezze e distanze</t>
        </is>
      </c>
      <c r="C11" s="5" t="inlineStr">
        <is>
          <t xml:space="preserve">Lotto e vincoli</t>
        </is>
      </c>
      <c r="D11" s="8">
        <f>WORKDAY($J$3,2)</f>
      </c>
      <c r="E11" s="7">
        <v>3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Rilievo topografico del lotto e dei confini</t>
        </is>
      </c>
      <c r="C12" s="5" t="inlineStr">
        <is>
          <t xml:space="preserve">Lotto e vincoli</t>
        </is>
      </c>
      <c r="D12" s="8">
        <f>WORKDAY($J$3,2)</f>
      </c>
      <c r="E12" s="7">
        <v>4</v>
      </c>
      <c r="F12" s="12">
        <f>IF(OR(D12="",E12=""),"",WORKDAY(D12,MAX(E12,1)-1))</f>
      </c>
      <c r="G12" s="7" t="inlineStr">
        <is>
          <t xml:space="preserve">2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Indagini sul terreno e relazione geologica</t>
        </is>
      </c>
      <c r="C13" s="5" t="inlineStr">
        <is>
          <t xml:space="preserve">Lotto e vincoli</t>
        </is>
      </c>
      <c r="D13" s="8">
        <f>WORKDAY($J$3,2)</f>
      </c>
      <c r="E13" s="7">
        <v>20</v>
      </c>
      <c r="F13" s="12">
        <f>IF(OR(D13="",E13=""),"",WORKDAY(D13,MAX(E13,1)-1))</f>
      </c>
      <c r="G13" s="7" t="inlineStr">
        <is>
          <t xml:space="preserve">2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Scheda dei dati del lotto e dei vincoli</t>
        </is>
      </c>
      <c r="C14" s="5" t="inlineStr">
        <is>
          <t xml:space="preserve">Lotto e vincoli</t>
        </is>
      </c>
      <c r="D14" s="8">
        <f>WORKDAY($J$3,23)</f>
      </c>
      <c r="E14" s="7">
        <v>2</v>
      </c>
      <c r="F14" s="12">
        <f>IF(OR(D14="",E14=""),"",WORKDAY(D14,MAX(E14,1)-1))</f>
      </c>
      <c r="G14" s="7" t="inlineStr">
        <is>
          <t xml:space="preserve">5, 6, 7, 3, 8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Dati del lotto condivisi con i committenti</t>
        </is>
      </c>
      <c r="C15" s="5" t="inlineStr">
        <is>
          <t xml:space="preserve">Lotto e vincoli</t>
        </is>
      </c>
      <c r="D15" s="8">
        <f>WORKDAY($J$3,24)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Programma funzionale e quadro delle superfici</t>
        </is>
      </c>
      <c r="C16" s="5" t="inlineStr">
        <is>
          <t xml:space="preserve">Concept</t>
        </is>
      </c>
      <c r="D16" s="8">
        <f>WORKDAY($J$3,25)</f>
      </c>
      <c r="E16" s="7">
        <v>2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Tre ipotesi planivolumetriche con schizzi e modello di studio</t>
        </is>
      </c>
      <c r="C17" s="5" t="inlineStr">
        <is>
          <t xml:space="preserve">Concept</t>
        </is>
      </c>
      <c r="D17" s="8">
        <f>WORKDAY($J$3,27)</f>
      </c>
      <c r="E17" s="7">
        <v>10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Studio dell'orientamento, del soleggiamento e delle viste</t>
        </is>
      </c>
      <c r="C18" s="5" t="inlineStr">
        <is>
          <t xml:space="preserve">Concept</t>
        </is>
      </c>
      <c r="D18" s="8">
        <f>WORKDAY($J$3,27)</f>
      </c>
      <c r="E18" s="7">
        <v>4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Stima parametrica del costo di costruzione</t>
        </is>
      </c>
      <c r="C19" s="5" t="inlineStr">
        <is>
          <t xml:space="preserve">Concept</t>
        </is>
      </c>
      <c r="D19" s="8">
        <f>WORKDAY($J$3,37)</f>
      </c>
      <c r="E19" s="7">
        <v>2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Presentazione delle ipotesi ai committenti</t>
        </is>
      </c>
      <c r="C20" s="5" t="inlineStr">
        <is>
          <t xml:space="preserve">Concept</t>
        </is>
      </c>
      <c r="D20" s="8">
        <f>WORKDAY($J$3,39)</f>
      </c>
      <c r="E20" s="7">
        <v>1</v>
      </c>
      <c r="F20" s="12">
        <f>IF(OR(D20="",E20=""),"",WORKDAY(D20,MAX(E20,1)-1))</f>
      </c>
      <c r="G20" s="7" t="inlineStr">
        <is>
          <t xml:space="preserve">14, 13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Sviluppo dell'ipotesi scelta</t>
        </is>
      </c>
      <c r="C21" s="5" t="inlineStr">
        <is>
          <t xml:space="preserve">Concept</t>
        </is>
      </c>
      <c r="D21" s="8">
        <f>WORKDAY($J$3,40)</f>
      </c>
      <c r="E21" s="7">
        <v>5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Concept approvato dai committenti</t>
        </is>
      </c>
      <c r="C22" s="5" t="inlineStr">
        <is>
          <t xml:space="preserve">Concept</t>
        </is>
      </c>
      <c r="D22" s="8">
        <f>WORKDAY($J$3,45)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Piante, sezioni e prospetti del definitivo</t>
        </is>
      </c>
      <c r="C23" s="5" t="inlineStr">
        <is>
          <t xml:space="preserve">Progetto definitivo</t>
        </is>
      </c>
      <c r="D23" s="8">
        <f>WORKDAY($J$3,46)</f>
      </c>
      <c r="E23" s="7">
        <v>12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Impostazione strutturale con l'ingegnere strutturista</t>
        </is>
      </c>
      <c r="C24" s="5" t="inlineStr">
        <is>
          <t xml:space="preserve">Progetto definitivo</t>
        </is>
      </c>
      <c r="D24" s="8">
        <f>WORKDAY($J$3,46)</f>
      </c>
      <c r="E24" s="7">
        <v>8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Scelte impiantistiche con il termotecnico</t>
        </is>
      </c>
      <c r="C25" s="5" t="inlineStr">
        <is>
          <t xml:space="preserve">Progetto definitivo</t>
        </is>
      </c>
      <c r="D25" s="8">
        <f>WORKDAY($J$3,46)</f>
      </c>
      <c r="E25" s="7">
        <v>8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Relazione tecnica sul contenimento dei consumi energetici</t>
        </is>
      </c>
      <c r="C26" s="5" t="inlineStr">
        <is>
          <t xml:space="preserve">Progetto definitivo</t>
        </is>
      </c>
      <c r="D26" s="8">
        <f>WORKDAY($J$3,58)</f>
      </c>
      <c r="E26" s="7">
        <v>5</v>
      </c>
      <c r="F26" s="12">
        <f>IF(OR(D26="",E26=""),"",WORKDAY(D26,MAX(E26,1)-1))</f>
      </c>
      <c r="G26" s="7" t="inlineStr">
        <is>
          <t xml:space="preserve">20, 18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Verifica di visitabilità e adattabilità</t>
        </is>
      </c>
      <c r="C27" s="5" t="inlineStr">
        <is>
          <t xml:space="preserve">Progetto definitivo</t>
        </is>
      </c>
      <c r="D27" s="8">
        <f>WORKDAY($J$3,58)</f>
      </c>
      <c r="E27" s="7">
        <v>2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Smaltimento delle acque meteoriche e invarianza idraulica</t>
        </is>
      </c>
      <c r="C28" s="5" t="inlineStr">
        <is>
          <t xml:space="preserve">Progetto definitivo</t>
        </is>
      </c>
      <c r="D28" s="8">
        <f>WORKDAY($J$3,58)</f>
      </c>
      <c r="E28" s="7">
        <v>3</v>
      </c>
      <c r="F28" s="12">
        <f>IF(OR(D28="",E28=""),"",WORKDAY(D28,MAX(E28,1)-1))</f>
      </c>
      <c r="G28" s="7" t="inlineStr">
        <is>
          <t xml:space="preserve">18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Viste tridimensionali per i committenti</t>
        </is>
      </c>
      <c r="C29" s="5" t="inlineStr">
        <is>
          <t xml:space="preserve">Progetto definitivo</t>
        </is>
      </c>
      <c r="D29" s="8">
        <f>WORKDAY($J$3,58)</f>
      </c>
      <c r="E29" s="7">
        <v>5</v>
      </c>
      <c r="F29" s="12">
        <f>IF(OR(D29="",E29=""),"",WORKDAY(D29,MAX(E29,1)-1))</f>
      </c>
      <c r="G29" s="7" t="inlineStr">
        <is>
          <t xml:space="preserve">18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Progetto definitivo approvato dai committenti</t>
        </is>
      </c>
      <c r="C30" s="5" t="inlineStr">
        <is>
          <t xml:space="preserve">Progetto definitivo</t>
        </is>
      </c>
      <c r="D30" s="8">
        <f>WORKDAY($J$3,63)</f>
      </c>
      <c r="E30" s="7">
        <v>0</v>
      </c>
      <c r="F30" s="12">
        <f>IF(OR(D30="",E30=""),"",WORKDAY(D30,MAX(E30,1)-1))</f>
      </c>
      <c r="G30" s="7" t="inlineStr">
        <is>
          <t xml:space="preserve">21, 22, 23, 24, 19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Elaborati e relazione tecnica asseverata del permesso</t>
        </is>
      </c>
      <c r="C31" s="5" t="inlineStr">
        <is>
          <t xml:space="preserve">Permesso di costruire</t>
        </is>
      </c>
      <c r="D31" s="8">
        <f>WORKDAY($J$3,64)</f>
      </c>
      <c r="E31" s="7">
        <v>7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Calcolo degli oneri di urbanizzazione e del costo di costruzione</t>
        </is>
      </c>
      <c r="C32" s="5" t="inlineStr">
        <is>
          <t xml:space="preserve">Permesso di costruire</t>
        </is>
      </c>
      <c r="D32" s="8">
        <f>WORKDAY($J$3,64)</f>
      </c>
      <c r="E32" s="7">
        <v>2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Firme e deleghe dei committenti</t>
        </is>
      </c>
      <c r="C33" s="5" t="inlineStr">
        <is>
          <t xml:space="preserve">Permesso di costruire</t>
        </is>
      </c>
      <c r="D33" s="8">
        <f>WORKDAY($J$3,64)</f>
      </c>
      <c r="E33" s="7">
        <v>1</v>
      </c>
      <c r="F33" s="12">
        <f>IF(OR(D33="",E33=""),"",WORKDAY(D33,MAX(E33,1)-1))</f>
      </c>
      <c r="G33" s="7" t="inlineStr">
        <is>
          <t xml:space="preserve">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Presentazione allo sportello unico per l'edilizia</t>
        </is>
      </c>
      <c r="C34" s="5" t="inlineStr">
        <is>
          <t xml:space="preserve">Permesso di costruire</t>
        </is>
      </c>
      <c r="D34" s="8">
        <f>WORKDAY($J$3,71)</f>
      </c>
      <c r="E34" s="7">
        <v>1</v>
      </c>
      <c r="F34" s="12">
        <f>IF(OR(D34="",E34=""),"",WORKDAY(D34,MAX(E34,1)-1))</f>
      </c>
      <c r="G34" s="7" t="inlineStr">
        <is>
          <t xml:space="preserve">26, 27, 28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Istruttoria del Comune sulla domanda di permesso</t>
        </is>
      </c>
      <c r="C35" s="5" t="inlineStr">
        <is>
          <t xml:space="preserve">Permesso di costruire</t>
        </is>
      </c>
      <c r="D35" s="8">
        <f>WORKDAY($J$3,72)</f>
      </c>
      <c r="E35" s="7">
        <v>42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Risposta alle richieste di integrazione del tecnico istruttore</t>
        </is>
      </c>
      <c r="C36" s="5" t="inlineStr">
        <is>
          <t xml:space="preserve">Permesso di costruire</t>
        </is>
      </c>
      <c r="D36" s="8">
        <f>WORKDAY($J$3,90)</f>
      </c>
      <c r="E36" s="7">
        <v>6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Permesso di costruire rilasciato</t>
        </is>
      </c>
      <c r="C37" s="5" t="inlineStr">
        <is>
          <t xml:space="preserve">Permesso di costruire</t>
        </is>
      </c>
      <c r="D37" s="8">
        <f>WORKDAY($J$3,114)</f>
      </c>
      <c r="E37" s="7">
        <v>0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Versamento del contributo di costruzione o della prima rata</t>
        </is>
      </c>
      <c r="C38" s="5" t="inlineStr">
        <is>
          <t xml:space="preserve">Permesso di costruire</t>
        </is>
      </c>
      <c r="D38" s="8">
        <f>WORKDAY($J$3,115)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Progetto esecutivo delle strutture</t>
        </is>
      </c>
      <c r="C39" s="5" t="inlineStr">
        <is>
          <t xml:space="preserve">Strutture e progetto esecutivo</t>
        </is>
      </c>
      <c r="D39" s="8">
        <f>WORKDAY($J$3,64)</f>
      </c>
      <c r="E39" s="7">
        <v>20</v>
      </c>
      <c r="F39" s="12">
        <f>IF(OR(D39="",E39=""),"",WORKDAY(D39,MAX(E39,1)-1))</f>
      </c>
      <c r="G39" s="7" t="inlineStr">
        <is>
          <t xml:space="preserve">25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Denuncia dei lavori strutturali allo sportello sismico</t>
        </is>
      </c>
      <c r="C40" s="5" t="inlineStr">
        <is>
          <t xml:space="preserve">Strutture e progetto esecutivo</t>
        </is>
      </c>
      <c r="D40" s="8">
        <f>WORKDAY($J$3,84)</f>
      </c>
      <c r="E40" s="7">
        <v>4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Autorizzazione sismica, dove la zona la chiede</t>
        </is>
      </c>
      <c r="C41" s="5" t="inlineStr">
        <is>
          <t xml:space="preserve">Strutture e progetto esecutivo</t>
        </is>
      </c>
      <c r="D41" s="8">
        <f>WORKDAY($J$3,88)</f>
      </c>
      <c r="E41" s="7">
        <v>30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Esecutivo architettonico: piante quotate e dettagli costruttivi</t>
        </is>
      </c>
      <c r="C42" s="5" t="inlineStr">
        <is>
          <t xml:space="preserve">Strutture e progetto esecutivo</t>
        </is>
      </c>
      <c r="D42" s="8">
        <f>WORKDAY($J$3,115)</f>
      </c>
      <c r="E42" s="7">
        <v>20</v>
      </c>
      <c r="F42" s="12">
        <f>IF(OR(D42="",E42=""),"",WORKDAY(D42,MAX(E42,1)-1))</f>
      </c>
      <c r="G42" s="7" t="inlineStr">
        <is>
          <t xml:space="preserve">32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Abachi dei serramenti e delle finiture</t>
        </is>
      </c>
      <c r="C43" s="5" t="inlineStr">
        <is>
          <t xml:space="preserve">Strutture e progetto esecutivo</t>
        </is>
      </c>
      <c r="D43" s="8">
        <f>WORKDAY($J$3,115)</f>
      </c>
      <c r="E43" s="7">
        <v>10</v>
      </c>
      <c r="F43" s="12">
        <f>IF(OR(D43="",E43=""),"",WORKDAY(D43,MAX(E43,1)-1))</f>
      </c>
      <c r="G43" s="7" t="inlineStr">
        <is>
          <t xml:space="preserve">32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Progetti esecutivi degli impianti</t>
        </is>
      </c>
      <c r="C44" s="5" t="inlineStr">
        <is>
          <t xml:space="preserve">Strutture e progetto esecutivo</t>
        </is>
      </c>
      <c r="D44" s="8">
        <f>WORKDAY($J$3,115)</f>
      </c>
      <c r="E44" s="7">
        <v>16</v>
      </c>
      <c r="F44" s="12">
        <f>IF(OR(D44="",E44=""),"",WORKDAY(D44,MAX(E44,1)-1))</f>
      </c>
      <c r="G44" s="7" t="inlineStr">
        <is>
          <t xml:space="preserve">32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Piano di sicurezza e coordinamento</t>
        </is>
      </c>
      <c r="C45" s="5" t="inlineStr">
        <is>
          <t xml:space="preserve">Strutture e progetto esecutivo</t>
        </is>
      </c>
      <c r="D45" s="8">
        <f>WORKDAY($J$3,115)</f>
      </c>
      <c r="E45" s="7">
        <v>16</v>
      </c>
      <c r="F45" s="12">
        <f>IF(OR(D45="",E45=""),"",WORKDAY(D45,MAX(E45,1)-1))</f>
      </c>
      <c r="G45" s="7" t="inlineStr">
        <is>
          <t xml:space="preserve">32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Capitolato speciale e descrizione delle opere</t>
        </is>
      </c>
      <c r="C46" s="5" t="inlineStr">
        <is>
          <t xml:space="preserve">Strutture e progetto esecutivo</t>
        </is>
      </c>
      <c r="D46" s="8">
        <f>WORKDAY($J$3,135)</f>
      </c>
      <c r="E46" s="7">
        <v>7</v>
      </c>
      <c r="F46" s="12">
        <f>IF(OR(D46="",E46=""),"",WORKDAY(D46,MAX(E46,1)-1))</f>
      </c>
      <c r="G46" s="7" t="inlineStr">
        <is>
          <t xml:space="preserve">37, 38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Computo metrico estimativo</t>
        </is>
      </c>
      <c r="C47" s="5" t="inlineStr">
        <is>
          <t xml:space="preserve">Strutture e progetto esecutivo</t>
        </is>
      </c>
      <c r="D47" s="8">
        <f>WORKDAY($J$3,135)</f>
      </c>
      <c r="E47" s="7">
        <v>10</v>
      </c>
      <c r="F47" s="12">
        <f>IF(OR(D47="",E47=""),"",WORKDAY(D47,MAX(E47,1)-1))</f>
      </c>
      <c r="G47" s="7" t="inlineStr">
        <is>
          <t xml:space="preserve">37, 38, 39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Progetto esecutivo consegnato</t>
        </is>
      </c>
      <c r="C48" s="5" t="inlineStr">
        <is>
          <t xml:space="preserve">Strutture e progetto esecutivo</t>
        </is>
      </c>
      <c r="D48" s="8">
        <f>WORKDAY($J$3,145)</f>
      </c>
      <c r="E48" s="7">
        <v>0</v>
      </c>
      <c r="F48" s="12">
        <f>IF(OR(D48="",E48=""),"",WORKDAY(D48,MAX(E48,1)-1))</f>
      </c>
      <c r="G48" s="7" t="inlineStr">
        <is>
          <t xml:space="preserve">42, 41, 40, 36</t>
        </is>
      </c>
      <c r="H48" s="7" t="inlineStr">
        <is>
          <t xml:space="preserve">Sì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Lettera d'invito ed elenco delle imprese</t>
        </is>
      </c>
      <c r="C49" s="5" t="inlineStr">
        <is>
          <t xml:space="preserve">Scelta dell'impresa</t>
        </is>
      </c>
      <c r="D49" s="8">
        <f>WORKDAY($J$3,146)</f>
      </c>
      <c r="E49" s="7">
        <v>2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Sopralluoghi e offerte delle imprese</t>
        </is>
      </c>
      <c r="C50" s="5" t="inlineStr">
        <is>
          <t xml:space="preserve">Scelta dell'impresa</t>
        </is>
      </c>
      <c r="D50" s="8">
        <f>WORKDAY($J$3,148)</f>
      </c>
      <c r="E50" s="7">
        <v>15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Quadro di confronto delle offerte</t>
        </is>
      </c>
      <c r="C51" s="5" t="inlineStr">
        <is>
          <t xml:space="preserve">Scelta dell'impresa</t>
        </is>
      </c>
      <c r="D51" s="8">
        <f>WORKDAY($J$3,163)</f>
      </c>
      <c r="E51" s="7">
        <v>3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Contratto d'appalto con cronoprogramma</t>
        </is>
      </c>
      <c r="C52" s="5" t="inlineStr">
        <is>
          <t xml:space="preserve">Scelta dell'impresa</t>
        </is>
      </c>
      <c r="D52" s="8">
        <f>WORKDAY($J$3,166)</f>
      </c>
      <c r="E52" s="7">
        <v>4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Contratto d'appalto firmato</t>
        </is>
      </c>
      <c r="C53" s="5" t="inlineStr">
        <is>
          <t xml:space="preserve">Scelta dell'impresa</t>
        </is>
      </c>
      <c r="D53" s="8">
        <f>WORKDAY($J$3,170)</f>
      </c>
      <c r="E53" s="7">
        <v>0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Sì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7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</mergeCells>
  <conditionalFormatting sqref="L6:JC105">
    <cfRule type="expression" dxfId="6" priority="1" stopIfTrue="1">
      <formula>AND($H6="Sì",L$5=$F6)</formula>
    </cfRule>
  </conditionalFormatting>
  <conditionalFormatting sqref="L6:JC105">
    <cfRule type="expression" dxfId="7" priority="2" stopIfTrue="1">
      <formula>AND(AND($F6&lt;&gt;"",L$5&gt;=$D6,L$5&lt;=$F6),$F6&lt;TODAY(),N($I6)&lt;1)</formula>
    </cfRule>
  </conditionalFormatting>
  <conditionalFormatting sqref="L6:JC105">
    <cfRule type="expression" dxfId="8" priority="3" stopIfTrue="1">
      <formula>AND(AND($F6&lt;&gt;"",L$5&gt;=$D6,L$5&lt;=$F6),L$5&lt;$D6+($F6-$D6+1)*N($I6))</formula>
    </cfRule>
  </conditionalFormatting>
  <conditionalFormatting sqref="L6:JC105">
    <cfRule type="expression" dxfId="9" priority="4" stopIfTrue="1">
      <formula>AND($F6&lt;&gt;"",L$5&gt;=$D6,L$5&lt;=$F6)</formula>
    </cfRule>
  </conditionalFormatting>
  <conditionalFormatting sqref="L6:JC105">
    <cfRule type="expression" dxfId="10" priority="5" stopIfTrue="1">
      <formula>L$5=TODAY()</formula>
    </cfRule>
  </conditionalFormatting>
  <conditionalFormatting sqref="L6:JC105">
    <cfRule type="expression" dxfId="12" priority="6" stopIfTrue="1">
      <formula>WEEKDAY(L$5,2)&gt;5</formula>
    </cfRule>
  </conditionalFormatting>
  <conditionalFormatting sqref="L5:JC5">
    <cfRule type="expression" dxfId="11" priority="7" stopIfTrue="1">
      <formula>L5=TODAY()</formula>
    </cfRule>
  </conditionalFormatting>
  <conditionalFormatting sqref="L5:JC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Casa unifamiliare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Il programma degli spazi supera il budget di costruzione</t>
        </is>
      </c>
      <c r="C6" s="6" t="inlineStr">
        <is>
          <t xml:space="preserve">I committenti chiedono più metri quadri e finiture di quanti ne paghi il budget: il computo arriva alto e il progetto si ridisegna.</t>
        </is>
      </c>
      <c r="D6" s="5" t="inlineStr">
        <is>
          <t xml:space="preserve">Costi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Stima parametrica su ogni ipotesi del concept; quadro delle superfici legato al budget; il definitivo non parte senza un costo condiviso per iscritto.</t>
        </is>
      </c>
      <c r="L6" s="6" t="inlineStr">
        <is>
          <t xml:space="preserve">Stima parametrica del costo di costruzione; Computo metrico estimativo</t>
        </is>
      </c>
      <c r="M6" s="5" t="inlineStr">
        <is>
          <t xml:space="preserve">Identificato</t>
        </is>
      </c>
      <c r="N6" s="8">
        <f>WORKDAY(Piano!$J$3,38)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Terreno con caratteristiche scadenti</t>
        </is>
      </c>
      <c r="C7" s="6" t="inlineStr">
        <is>
          <t xml:space="preserve">La relazione geologica rivela terreni di riporto o falda superficiale: servono fondazioni speciali, con costi e tempi in più.</t>
        </is>
      </c>
      <c r="D7" s="5" t="inlineStr">
        <is>
          <t xml:space="preserve">Terreno</t>
        </is>
      </c>
      <c r="E7" s="5"/>
      <c r="F7" s="7">
        <v>2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Indagini commissionate subito dopo l'incarico; impostazione strutturale fatta sui risultati; una somma per le fondazioni nella stima parametrica.</t>
        </is>
      </c>
      <c r="L7" s="6" t="inlineStr">
        <is>
          <t xml:space="preserve">Indagini sul terreno e relazione geologica; Impostazione strutturale con l'ingegnere strutturista</t>
        </is>
      </c>
      <c r="M7" s="5" t="inlineStr">
        <is>
          <t xml:space="preserve">Identificato</t>
        </is>
      </c>
      <c r="N7" s="8">
        <f>WORKDAY(Piano!$J$3,22)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Istruttoria del permesso più lunga del previsto</t>
        </is>
      </c>
      <c r="C8" s="6" t="inlineStr">
        <is>
          <t xml:space="preserve">Richieste di integrazione o una commissione che si riunisce di rado spostano il rilascio di settimane, e con lui l'esecutivo e il cantiere.</t>
        </is>
      </c>
      <c r="D8" s="5" t="inlineStr">
        <is>
          <t xml:space="preserve">Comune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Colloquio con il tecnico istruttore prima di presentare; pratica completa al primo invio; calcolo strutturale avviato in parallelo all'istruttoria.</t>
        </is>
      </c>
      <c r="L8" s="6" t="inlineStr">
        <is>
          <t xml:space="preserve">Elaborati e relazione tecnica asseverata del permesso; Istruttoria del Comune sulla domanda di permesso</t>
        </is>
      </c>
      <c r="M8" s="5" t="inlineStr">
        <is>
          <t xml:space="preserve">Identificato</t>
        </is>
      </c>
      <c r="N8" s="8">
        <f>WORKDAY(Piano!$J$3,90)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Cambi di idea dopo il definitivo approvato</t>
        </is>
      </c>
      <c r="C9" s="6" t="inlineStr">
        <is>
          <t xml:space="preserve">Una stanza in più o una distribuzione diversa dopo l'approvazione obbligano a rifare tavole, calcoli e a volte la pratica.</t>
        </is>
      </c>
      <c r="D9" s="5" t="inlineStr">
        <is>
          <t xml:space="preserve">Ambito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Approvazione scritta a ogni milestone; ogni modifica successiva con il suo costo in ore e il suo effetto sulle date, approvati prima di farla.</t>
        </is>
      </c>
      <c r="L9" s="6" t="inlineStr">
        <is>
          <t xml:space="preserve">Progetto definitivo approvato dai committenti; Esecutivo architettonico: piante quotate e dettagli costruttivi</t>
        </is>
      </c>
      <c r="M9" s="5" t="inlineStr">
        <is>
          <t xml:space="preserve">Identificato</t>
        </is>
      </c>
      <c r="N9" s="8">
        <f>WORKDAY(Piano!$J$3,70)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Contestazioni dei confinanti</t>
        </is>
      </c>
      <c r="C10" s="6" t="inlineStr">
        <is>
          <t xml:space="preserve">Un vicino contesta distanze o altezze e impugna il permesso: il cantiere si ferma in attesa del giudice.</t>
        </is>
      </c>
      <c r="D10" s="5" t="inlineStr">
        <is>
          <t xml:space="preserve">Terzi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Distanze verificate sul rilievo dei confini, non sulla mappa catastale; nessuna deroga alle distanze legali; servitù e accordi con i confinanti scritti e trascritti.</t>
        </is>
      </c>
      <c r="L10" s="6" t="inlineStr">
        <is>
          <t xml:space="preserve">Rilievo topografico del lotto e dei confini; Analisi delle norme del piano: indici, altezze e distanze</t>
        </is>
      </c>
      <c r="M10" s="5" t="inlineStr">
        <is>
          <t xml:space="preserve">Identificato</t>
        </is>
      </c>
      <c r="N10" s="8">
        <f>WORKDAY(Piano!$J$3,60)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Progetto di una casa unifamiliare: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casa nuova dal lotto al contratto con l'impresa: vincoli, concept, definitivo, permesso di costruire, strutture, esecutivo, computo e offerte.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HYPERLINK("https://keenhour.com/modelli/progetto-casa-unifamiliare","Il modello «Progetto di una casa unifamiliare» nella galleria")</f>
      </c>
    </row>
    <row r="20">
      <c r="B20" s="29">
        <f>HYPERLINK("https://keenhour.com/modelli/progetto-casa-unifamiliare/usa","Usa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Progetto di una casa unifamiliare</dc:title>
  <dc:creator>KeenHour</dc:creator>
  <dc:language>it-IT</dc:language>
</cp:coreProperties>
</file>