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</cols>
  <sheetData>
    <row r="1" ht="34" customHeight="1"/>
    <row r="2" ht="28" customHeight="1">
      <c r="A2" s="1" t="inlineStr">
        <is>
          <t xml:space="preserve">Selezione di un fornitore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Selezione del fornitore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</row>
    <row r="6">
      <c r="A6" s="11">
        <f>IF(B6="","",ROW()-5)</f>
      </c>
      <c r="B6" s="6" t="inlineStr">
        <is>
          <t xml:space="preserve">Richiesta d'acquisto approvata</t>
        </is>
      </c>
      <c r="C6" s="5" t="inlineStr">
        <is>
          <t xml:space="preserve">Fabbisogno e requisiti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Analisi del fabbisogno con il reparto richiedente</t>
        </is>
      </c>
      <c r="C7" s="5" t="inlineStr">
        <is>
          <t xml:space="preserve">Fabbisogno e requisiti</t>
        </is>
      </c>
      <c r="D7" s="8">
        <f>WORKDAY($J$3,1)</f>
      </c>
      <c r="E7" s="7">
        <v>4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Analisi della spesa storica e dei prezzi di mercato</t>
        </is>
      </c>
      <c r="C8" s="5" t="inlineStr">
        <is>
          <t xml:space="preserve">Fabbisogno e requisiti</t>
        </is>
      </c>
      <c r="D8" s="8">
        <f>WORKDAY($J$3,1)</f>
      </c>
      <c r="E8" s="7">
        <v>3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Specifiche tecniche e livelli di servizio</t>
        </is>
      </c>
      <c r="C9" s="5" t="inlineStr">
        <is>
          <t xml:space="preserve">Fabbisogno e requisiti</t>
        </is>
      </c>
      <c r="D9" s="8">
        <f>WORKDAY($J$3,5)</f>
      </c>
      <c r="E9" s="7">
        <v>6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Criteri di valutazione e pesi</t>
        </is>
      </c>
      <c r="C10" s="5" t="inlineStr">
        <is>
          <t xml:space="preserve">Fabbisogno e requisiti</t>
        </is>
      </c>
      <c r="D10" s="8">
        <f>WORKDAY($J$3,8)</f>
      </c>
      <c r="E10" s="7">
        <v>5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Budget di spesa e livello di approvazione</t>
        </is>
      </c>
      <c r="C11" s="5" t="inlineStr">
        <is>
          <t xml:space="preserve">Fabbisogno e requisiti</t>
        </is>
      </c>
      <c r="D11" s="8">
        <f>WORKDAY($J$3,13)</f>
      </c>
      <c r="E11" s="7">
        <v>2</v>
      </c>
      <c r="F11" s="12">
        <f>IF(OR(D11="",E11=""),"",WORKDAY(D11,MAX(E11,1)-1))</f>
      </c>
      <c r="G11" s="7" t="inlineStr">
        <is>
          <t xml:space="preserve">4, 5, 3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Requisiti e criteri approvati</t>
        </is>
      </c>
      <c r="C12" s="5" t="inlineStr">
        <is>
          <t xml:space="preserve">Fabbisogno e requisiti</t>
        </is>
      </c>
      <c r="D12" s="8">
        <f>WORKDAY($J$3,14)</f>
      </c>
      <c r="E12" s="7">
        <v>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Elenco lungo dei fornitori possibili</t>
        </is>
      </c>
      <c r="C13" s="5" t="inlineStr">
        <is>
          <t xml:space="preserve">Ricerca e qualifica</t>
        </is>
      </c>
      <c r="D13" s="8">
        <f>WORKDAY($J$3,15)</f>
      </c>
      <c r="E13" s="7">
        <v>8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Richiesta di informazioni e questionario di qualifica</t>
        </is>
      </c>
      <c r="C14" s="5" t="inlineStr">
        <is>
          <t xml:space="preserve">Ricerca e qualifica</t>
        </is>
      </c>
      <c r="D14" s="8">
        <f>WORKDAY($J$3,23)</f>
      </c>
      <c r="E14" s="7">
        <v>2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Risposte dei fornitori al questionario</t>
        </is>
      </c>
      <c r="C15" s="5" t="inlineStr">
        <is>
          <t xml:space="preserve">Ricerca e qualifica</t>
        </is>
      </c>
      <c r="D15" s="8">
        <f>WORKDAY($J$3,25)</f>
      </c>
      <c r="E15" s="7">
        <v>10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Verifiche di affidabilità dei fornitori</t>
        </is>
      </c>
      <c r="C16" s="5" t="inlineStr">
        <is>
          <t xml:space="preserve">Ricerca e qualifica</t>
        </is>
      </c>
      <c r="D16" s="8">
        <f>WORKDAY($J$3,35)</f>
      </c>
      <c r="E16" s="7">
        <v>5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Accordi di riservatezza con i fornitori in corsa</t>
        </is>
      </c>
      <c r="C17" s="5" t="inlineStr">
        <is>
          <t xml:space="preserve">Ricerca e qualifica</t>
        </is>
      </c>
      <c r="D17" s="8">
        <f>WORKDAY($J$3,35)</f>
      </c>
      <c r="E17" s="7">
        <v>3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Elenco ristretto dei fornitori da invitare</t>
        </is>
      </c>
      <c r="C18" s="5" t="inlineStr">
        <is>
          <t xml:space="preserve">Ricerca e qualifica</t>
        </is>
      </c>
      <c r="D18" s="8">
        <f>WORKDAY($J$3,40)</f>
      </c>
      <c r="E18" s="7">
        <v>2</v>
      </c>
      <c r="F18" s="12">
        <f>IF(OR(D18="",E18=""),"",WORKDAY(D18,MAX(E18,1)-1))</f>
      </c>
      <c r="G18" s="7" t="inlineStr">
        <is>
          <t xml:space="preserve">11, 12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Elenco ristretto approvato</t>
        </is>
      </c>
      <c r="C19" s="5" t="inlineStr">
        <is>
          <t xml:space="preserve">Ricerca e qualifica</t>
        </is>
      </c>
      <c r="D19" s="8">
        <f>WORKDAY($J$3,41)</f>
      </c>
      <c r="E19" s="7">
        <v>0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Sì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Documento di richiesta d'offerta</t>
        </is>
      </c>
      <c r="C20" s="5" t="inlineStr">
        <is>
          <t xml:space="preserve">Richiesta d'offerta</t>
        </is>
      </c>
      <c r="D20" s="8">
        <f>WORKDAY($J$3,42)</f>
      </c>
      <c r="E20" s="7">
        <v>5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Invio della richiesta d'offerta</t>
        </is>
      </c>
      <c r="C21" s="5" t="inlineStr">
        <is>
          <t xml:space="preserve">Richiesta d'offerta</t>
        </is>
      </c>
      <c r="D21" s="8">
        <f>WORKDAY($J$3,47)</f>
      </c>
      <c r="E21" s="7">
        <v>1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Risposte ai chiarimenti, uguali per tutti i fornitori</t>
        </is>
      </c>
      <c r="C22" s="5" t="inlineStr">
        <is>
          <t xml:space="preserve">Richiesta d'offerta</t>
        </is>
      </c>
      <c r="D22" s="8">
        <f>WORKDAY($J$3,48)</f>
      </c>
      <c r="E22" s="7">
        <v>10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Preparazione delle offerte</t>
        </is>
      </c>
      <c r="C23" s="5" t="inlineStr">
        <is>
          <t xml:space="preserve">Richiesta d'offerta</t>
        </is>
      </c>
      <c r="D23" s="8">
        <f>WORKDAY($J$3,48)</f>
      </c>
      <c r="E23" s="7">
        <v>15</v>
      </c>
      <c r="F23" s="12">
        <f>IF(OR(D23="",E23=""),"",WORKDAY(D23,MAX(E23,1)-1))</f>
      </c>
      <c r="G23" s="7" t="inlineStr">
        <is>
          <t xml:space="preserve">16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Offerte ricevute</t>
        </is>
      </c>
      <c r="C24" s="5" t="inlineStr">
        <is>
          <t xml:space="preserve">Richiesta d'offerta</t>
        </is>
      </c>
      <c r="D24" s="8">
        <f>WORKDAY($J$3,62)</f>
      </c>
      <c r="E24" s="7">
        <v>0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Sì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Valutazione tecnica delle offerte</t>
        </is>
      </c>
      <c r="C25" s="5" t="inlineStr">
        <is>
          <t xml:space="preserve">Valutazione e negoziazione</t>
        </is>
      </c>
      <c r="D25" s="8">
        <f>WORKDAY($J$3,63)</f>
      </c>
      <c r="E25" s="7">
        <v>7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Costo totale di possesso</t>
        </is>
      </c>
      <c r="C26" s="5" t="inlineStr">
        <is>
          <t xml:space="preserve">Valutazione e negoziazione</t>
        </is>
      </c>
      <c r="D26" s="8">
        <f>WORKDAY($J$3,63)</f>
      </c>
      <c r="E26" s="7">
        <v>5</v>
      </c>
      <c r="F26" s="12">
        <f>IF(OR(D26="",E26=""),"",WORKDAY(D26,MAX(E26,1)-1))</f>
      </c>
      <c r="G26" s="7" t="inlineStr">
        <is>
          <t xml:space="preserve">19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Campionatura o visita al fornitore</t>
        </is>
      </c>
      <c r="C27" s="5" t="inlineStr">
        <is>
          <t xml:space="preserve">Valutazione e negoziazione</t>
        </is>
      </c>
      <c r="D27" s="8">
        <f>WORKDAY($J$3,70)</f>
      </c>
      <c r="E27" s="7">
        <v>10</v>
      </c>
      <c r="F27" s="12">
        <f>IF(OR(D27="",E27=""),"",WORKDAY(D27,MAX(E27,1)-1))</f>
      </c>
      <c r="G27" s="7" t="inlineStr">
        <is>
          <t xml:space="preserve">20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Matrice di valutazione e graduatoria</t>
        </is>
      </c>
      <c r="C28" s="5" t="inlineStr">
        <is>
          <t xml:space="preserve">Valutazione e negoziazione</t>
        </is>
      </c>
      <c r="D28" s="8">
        <f>WORKDAY($J$3,80)</f>
      </c>
      <c r="E28" s="7">
        <v>3</v>
      </c>
      <c r="F28" s="12">
        <f>IF(OR(D28="",E28=""),"",WORKDAY(D28,MAX(E28,1)-1))</f>
      </c>
      <c r="G28" s="7" t="inlineStr">
        <is>
          <t xml:space="preserve">22, 21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Negoziazione con i primi due fornitori</t>
        </is>
      </c>
      <c r="C29" s="5" t="inlineStr">
        <is>
          <t xml:space="preserve">Valutazione e negoziazione</t>
        </is>
      </c>
      <c r="D29" s="8">
        <f>WORKDAY($J$3,83)</f>
      </c>
      <c r="E29" s="7">
        <v>8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Proposta di assegnazione alla direzione</t>
        </is>
      </c>
      <c r="C30" s="5" t="inlineStr">
        <is>
          <t xml:space="preserve">Valutazione e negoziazione</t>
        </is>
      </c>
      <c r="D30" s="8">
        <f>WORKDAY($J$3,91)</f>
      </c>
      <c r="E30" s="7">
        <v>2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Fornitore scelto</t>
        </is>
      </c>
      <c r="C31" s="5" t="inlineStr">
        <is>
          <t xml:space="preserve">Valutazione e negoziazione</t>
        </is>
      </c>
      <c r="D31" s="8">
        <f>WORKDAY($J$3,93)</f>
      </c>
      <c r="E31" s="7">
        <v>0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Sì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Contratto di fornitura</t>
        </is>
      </c>
      <c r="C32" s="5" t="inlineStr">
        <is>
          <t xml:space="preserve">Contratto e avvio</t>
        </is>
      </c>
      <c r="D32" s="8">
        <f>WORKDAY($J$3,94)</f>
      </c>
      <c r="E32" s="7">
        <v>7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Revisione legale e osservazioni del fornitore</t>
        </is>
      </c>
      <c r="C33" s="5" t="inlineStr">
        <is>
          <t xml:space="preserve">Contratto e avvio</t>
        </is>
      </c>
      <c r="D33" s="8">
        <f>WORKDAY($J$3,101)</f>
      </c>
      <c r="E33" s="7">
        <v>5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Contratto firmato</t>
        </is>
      </c>
      <c r="C34" s="5" t="inlineStr">
        <is>
          <t xml:space="preserve">Contratto e avvio</t>
        </is>
      </c>
      <c r="D34" s="8">
        <f>WORKDAY($J$3,106)</f>
      </c>
      <c r="E34" s="7">
        <v>0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Sì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Comunicazione ai fornitori non scelti</t>
        </is>
      </c>
      <c r="C35" s="5" t="inlineStr">
        <is>
          <t xml:space="preserve">Contratto e avvio</t>
        </is>
      </c>
      <c r="D35" s="8">
        <f>WORKDAY($J$3,107)</f>
      </c>
      <c r="E35" s="7">
        <v>2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Anagrafica del fornitore nel gestionale</t>
        </is>
      </c>
      <c r="C36" s="5" t="inlineStr">
        <is>
          <t xml:space="preserve">Contratto e avvio</t>
        </is>
      </c>
      <c r="D36" s="8">
        <f>WORKDAY($J$3,107)</f>
      </c>
      <c r="E36" s="7">
        <v>2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Riunione di avvio con il fornitore</t>
        </is>
      </c>
      <c r="C37" s="5" t="inlineStr">
        <is>
          <t xml:space="preserve">Contratto e avvio</t>
        </is>
      </c>
      <c r="D37" s="8">
        <f>WORKDAY($J$3,109)</f>
      </c>
      <c r="E37" s="7">
        <v>1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Primo ordine</t>
        </is>
      </c>
      <c r="C38" s="5" t="inlineStr">
        <is>
          <t xml:space="preserve">Contratto e avvio</t>
        </is>
      </c>
      <c r="D38" s="8">
        <f>WORKDAY($J$3,110)</f>
      </c>
      <c r="E38" s="7">
        <v>2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Verifica della prima fornitura</t>
        </is>
      </c>
      <c r="C39" s="5" t="inlineStr">
        <is>
          <t xml:space="preserve">Contratto e avvio</t>
        </is>
      </c>
      <c r="D39" s="8">
        <f>WORKDAY($J$3,112)</f>
      </c>
      <c r="E39" s="7">
        <v>15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Prima valutazione del fornitore e iscrizione all'albo</t>
        </is>
      </c>
      <c r="C40" s="5" t="inlineStr">
        <is>
          <t xml:space="preserve">Contratto e avvio</t>
        </is>
      </c>
      <c r="D40" s="8">
        <f>WORKDAY($J$3,127)</f>
      </c>
      <c r="E40" s="7">
        <v>3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Selezione chiusa e fornitore a regime</t>
        </is>
      </c>
      <c r="C41" s="5" t="inlineStr">
        <is>
          <t xml:space="preserve">Contratto e avvio</t>
        </is>
      </c>
      <c r="D41" s="8">
        <f>WORKDAY($J$3,130)</f>
      </c>
      <c r="E41" s="7">
        <v>0</v>
      </c>
      <c r="F41" s="12">
        <f>IF(OR(D41="",E41=""),"",WORKDAY(D41,MAX(E41,1)-1))</f>
      </c>
      <c r="G41" s="7" t="inlineStr">
        <is>
          <t xml:space="preserve">35, 30</t>
        </is>
      </c>
      <c r="H41" s="7" t="inlineStr">
        <is>
          <t xml:space="preserve">Sì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29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</mergeCells>
  <conditionalFormatting sqref="L6:GY105">
    <cfRule type="expression" dxfId="6" priority="1" stopIfTrue="1">
      <formula>AND($H6="Sì",L$5=$F6)</formula>
    </cfRule>
  </conditionalFormatting>
  <conditionalFormatting sqref="L6:GY105">
    <cfRule type="expression" dxfId="7" priority="2" stopIfTrue="1">
      <formula>AND(AND($F6&lt;&gt;"",L$5&gt;=$D6,L$5&lt;=$F6),$F6&lt;TODAY(),N($I6)&lt;1)</formula>
    </cfRule>
  </conditionalFormatting>
  <conditionalFormatting sqref="L6:GY105">
    <cfRule type="expression" dxfId="8" priority="3" stopIfTrue="1">
      <formula>AND(AND($F6&lt;&gt;"",L$5&gt;=$D6,L$5&lt;=$F6),L$5&lt;$D6+($F6-$D6+1)*N($I6))</formula>
    </cfRule>
  </conditionalFormatting>
  <conditionalFormatting sqref="L6:GY105">
    <cfRule type="expression" dxfId="9" priority="4" stopIfTrue="1">
      <formula>AND($F6&lt;&gt;"",L$5&gt;=$D6,L$5&lt;=$F6)</formula>
    </cfRule>
  </conditionalFormatting>
  <conditionalFormatting sqref="L6:GY105">
    <cfRule type="expression" dxfId="10" priority="5" stopIfTrue="1">
      <formula>L$5=TODAY()</formula>
    </cfRule>
  </conditionalFormatting>
  <conditionalFormatting sqref="L6:GY105">
    <cfRule type="expression" dxfId="12" priority="6" stopIfTrue="1">
      <formula>WEEKDAY(L$5,2)&gt;5</formula>
    </cfRule>
  </conditionalFormatting>
  <conditionalFormatting sqref="L5:GY5">
    <cfRule type="expression" dxfId="11" priority="7" stopIfTrue="1">
      <formula>L5=TODAY()</formula>
    </cfRule>
  </conditionalFormatting>
  <conditionalFormatting sqref="L5:GY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Selezione del fornitore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Specifiche vaghe e offerte non confrontabili</t>
        </is>
      </c>
      <c r="C6" s="6" t="inlineStr">
        <is>
          <t xml:space="preserve">Il fabbisogno è scritto in fretta: ogni fornitore offre una cosa diversa e il confronto si fa sul prezzo soltanto.</t>
        </is>
      </c>
      <c r="D6" s="5" t="inlineStr">
        <is>
          <t xml:space="preserve">Requisiti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Specifiche misurabili firmate dal richiedente; modulo d'offerta uguale per tutti; chiarimenti scritti e condivisi con ogni fornitore.</t>
        </is>
      </c>
      <c r="L6" s="6" t="inlineStr">
        <is>
          <t xml:space="preserve">Specifiche tecniche e livelli di servizio; Documento di richiesta d'offerta</t>
        </is>
      </c>
      <c r="M6" s="5" t="inlineStr">
        <is>
          <t xml:space="preserve">Identificato</t>
        </is>
      </c>
      <c r="N6" s="8">
        <f>WORKDAY(Piano!$J$3,10)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Il fornitore è già scelto prima della gara</t>
        </is>
      </c>
      <c r="C7" s="6" t="inlineStr">
        <is>
          <t xml:space="preserve">Il richiedente ha un preferito: la selezione diventa una formalità e la trattativa perde forza.</t>
        </is>
      </c>
      <c r="D7" s="5" t="inlineStr">
        <is>
          <t xml:space="preserve">Processo</t>
        </is>
      </c>
      <c r="E7" s="5"/>
      <c r="F7" s="7">
        <v>3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Criteri e pesi approvati prima delle offerte; valutazione tecnica ed economica fatte da persone diverse; due fornitori in corsa fino alla negoziazione.</t>
        </is>
      </c>
      <c r="L7" s="6" t="inlineStr">
        <is>
          <t xml:space="preserve">Criteri di valutazione e pesi; Matrice di valutazione e graduatoria</t>
        </is>
      </c>
      <c r="M7" s="5" t="inlineStr">
        <is>
          <t xml:space="preserve">Identificato</t>
        </is>
      </c>
      <c r="N7" s="8">
        <f>WORKDAY(Piano!$J$3,14)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Pochi fornitori rispondono</t>
        </is>
      </c>
      <c r="C8" s="6" t="inlineStr">
        <is>
          <t xml:space="preserve">Mercato ristretto o richiesta poco interessante: arrivano una o due offerte e non c'è confronto vero.</t>
        </is>
      </c>
      <c r="D8" s="5" t="inlineStr">
        <is>
          <t xml:space="preserve">Mercato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Elenco lungo di almeno otto nomi; telefonata a ogni fornitore prima dell'invio; termini realistici per preparare l'offerta.</t>
        </is>
      </c>
      <c r="L8" s="6" t="inlineStr">
        <is>
          <t xml:space="preserve">Elenco lungo dei fornitori possibili; Risposte dei fornitori al questionario</t>
        </is>
      </c>
      <c r="M8" s="5" t="inlineStr">
        <is>
          <t xml:space="preserve">Identificato</t>
        </is>
      </c>
      <c r="N8" s="8">
        <f>WORKDAY(Piano!$J$3,30)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Fornitore scelto fragile dal punto di vista finanziario</t>
        </is>
      </c>
      <c r="C9" s="6" t="inlineStr">
        <is>
          <t xml:space="preserve">Un fornitore conveniente ma poco solido si ferma dopo pochi mesi: forniture interrotte e una nuova selezione d'urgenza.</t>
        </is>
      </c>
      <c r="D9" s="5" t="inlineStr">
        <is>
          <t xml:space="preserve">Fornitori</t>
        </is>
      </c>
      <c r="E9" s="5"/>
      <c r="F9" s="7">
        <v>2</v>
      </c>
      <c r="G9" s="7">
        <v>5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Bilanci e regolarità contributiva verificati in qualifica; dipendenza del fornitore dal nostro fatturato valutata; recesso e passaggio di consegne nel contratto.</t>
        </is>
      </c>
      <c r="L9" s="6" t="inlineStr">
        <is>
          <t xml:space="preserve">Verifiche di affidabilità dei fornitori; Contratto di fornitura</t>
        </is>
      </c>
      <c r="M9" s="5" t="inlineStr">
        <is>
          <t xml:space="preserve">Identificato</t>
        </is>
      </c>
      <c r="N9" s="8">
        <f>WORKDAY(Piano!$J$3,38)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Conflitto d'interessi di chi valuta</t>
        </is>
      </c>
      <c r="C10" s="6" t="inlineStr">
        <is>
          <t xml:space="preserve">Un valutatore ha legami con un fornitore in corsa: la scelta è contestabile e può costare cara.</t>
        </is>
      </c>
      <c r="D10" s="5" t="inlineStr">
        <is>
          <t xml:space="preserve">Etica</t>
        </is>
      </c>
      <c r="E10" s="5"/>
      <c r="F10" s="7">
        <v>2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Dichiarazione di assenza di conflitti per chi valuta, prima dell'apertura delle offerte; chi ha un legame non partecipa.</t>
        </is>
      </c>
      <c r="L10" s="6" t="inlineStr">
        <is>
          <t xml:space="preserve">Matrice di valutazione e graduatoria; Proposta di assegnazione alla direzione</t>
        </is>
      </c>
      <c r="M10" s="5" t="inlineStr">
        <is>
          <t xml:space="preserve">Identificato</t>
        </is>
      </c>
      <c r="N10" s="8">
        <f>WORKDAY(Piano!$J$3,60)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Prima fornitura non conforme</t>
        </is>
      </c>
      <c r="C11" s="6" t="inlineStr">
        <is>
          <t xml:space="preserve">Il primo lotto arriva in ritardo o fuori specifica: il reparto si ferma e la fiducia nella scelta cala.</t>
        </is>
      </c>
      <c r="D11" s="5" t="inlineStr">
        <is>
          <t xml:space="preserve">Qualità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Scorta del fornitore precedente per il primo mese; controllo d'accettazione completo sul primo lotto; penali e piano di rientro nel contratto.</t>
        </is>
      </c>
      <c r="L11" s="6" t="inlineStr">
        <is>
          <t xml:space="preserve">Verifica della prima fornitura</t>
        </is>
      </c>
      <c r="M11" s="5" t="inlineStr">
        <is>
          <t xml:space="preserve">Identificato</t>
        </is>
      </c>
      <c r="N11" s="8">
        <f>WORKDAY(Piano!$J$3,112)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Selezione di un fornitore: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fornitore scelto con metodo: fabbisogno e criteri, qualifica, richiesta d'offerta, matrice di valutazione, negoziazione, contratto e prima fornitura.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HYPERLINK("https://keenhour.com/modelli/selezione-fornitore","Il modello «Selezione di un fornitore» nella galleria")</f>
      </c>
    </row>
    <row r="20">
      <c r="B20" s="29">
        <f>HYPERLINK("https://keenhour.com/modelli/selezione-fornitore/usa","Usa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Selezione di un fornitore</dc:title>
  <dc:creator>KeenHour</dc:creator>
  <dc:language>it-IT</dc:language>
</cp:coreProperties>
</file>