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</cols>
  <sheetData>
    <row r="1" ht="34" customHeight="1"/>
    <row r="2" ht="28" customHeight="1">
      <c r="A2" s="1" t="inlineStr">
        <is>
          <t xml:space="preserve">Video aziendale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Video aziendale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</row>
    <row r="6">
      <c r="A6" s="11">
        <f>IF(B6="","",ROW()-5)</f>
      </c>
      <c r="B6" s="6" t="inlineStr">
        <is>
          <t xml:space="preserve">Preventivo accettato</t>
        </is>
      </c>
      <c r="C6" s="5" t="inlineStr">
        <is>
          <t xml:space="preserve">Brief e concept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Brief con il cliente: obiettivo, pubblico, canali, durata</t>
        </is>
      </c>
      <c r="C7" s="5" t="inlineStr">
        <is>
          <t xml:space="preserve">Brief e concept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Ricerca dei riferimenti e dei video dei concorrenti</t>
        </is>
      </c>
      <c r="C8" s="5" t="inlineStr">
        <is>
          <t xml:space="preserve">Brief e concept</t>
        </is>
      </c>
      <c r="D8" s="8">
        <f>WORKDAY($J$3,2)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Due o tre concept creativi</t>
        </is>
      </c>
      <c r="C9" s="5" t="inlineStr">
        <is>
          <t xml:space="preserve">Brief e concept</t>
        </is>
      </c>
      <c r="D9" s="8">
        <f>WORKDAY($J$3,5)</f>
      </c>
      <c r="E9" s="7">
        <v>5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Presentazione dei concept al cliente</t>
        </is>
      </c>
      <c r="C10" s="5" t="inlineStr">
        <is>
          <t xml:space="preserve">Brief e concept</t>
        </is>
      </c>
      <c r="D10" s="8">
        <f>WORKDAY($J$3,10)</f>
      </c>
      <c r="E10" s="7">
        <v>1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Scelta del concept da parte del cliente</t>
        </is>
      </c>
      <c r="C11" s="5" t="inlineStr">
        <is>
          <t xml:space="preserve">Brief e concept</t>
        </is>
      </c>
      <c r="D11" s="8">
        <f>WORKDAY($J$3,11)</f>
      </c>
      <c r="E11" s="7">
        <v>2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Concept approvato</t>
        </is>
      </c>
      <c r="C12" s="5" t="inlineStr">
        <is>
          <t xml:space="preserve">Brief e concept</t>
        </is>
      </c>
      <c r="D12" s="8">
        <f>WORKDAY($J$3,12)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Sceneggiatura e testo della voce narrante</t>
        </is>
      </c>
      <c r="C13" s="5" t="inlineStr">
        <is>
          <t xml:space="preserve">Preproduzione</t>
        </is>
      </c>
      <c r="D13" s="8">
        <f>WORKDAY($J$3,13)</f>
      </c>
      <c r="E13" s="7">
        <v>4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Revisione della sceneggiatura con il cliente</t>
        </is>
      </c>
      <c r="C14" s="5" t="inlineStr">
        <is>
          <t xml:space="preserve">Preproduzione</t>
        </is>
      </c>
      <c r="D14" s="8">
        <f>WORKDAY($J$3,17)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Storyboard e lista delle inquadrature</t>
        </is>
      </c>
      <c r="C15" s="5" t="inlineStr">
        <is>
          <t xml:space="preserve">Preproduzione</t>
        </is>
      </c>
      <c r="D15" s="8">
        <f>WORKDAY($J$3,20)</f>
      </c>
      <c r="E15" s="7">
        <v>4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Sopralluoghi nelle sedi del cliente</t>
        </is>
      </c>
      <c r="C16" s="5" t="inlineStr">
        <is>
          <t xml:space="preserve">Preproduzione</t>
        </is>
      </c>
      <c r="D16" s="8">
        <f>WORKDAY($J$3,13)</f>
      </c>
      <c r="E16" s="7">
        <v>5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Scelta degli interpreti: dipendenti o attori</t>
        </is>
      </c>
      <c r="C17" s="5" t="inlineStr">
        <is>
          <t xml:space="preserve">Preproduzione</t>
        </is>
      </c>
      <c r="D17" s="8">
        <f>WORKDAY($J$3,18)</f>
      </c>
      <c r="E17" s="7">
        <v>7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Troupe e attrezzatura</t>
        </is>
      </c>
      <c r="C18" s="5" t="inlineStr">
        <is>
          <t xml:space="preserve">Preproduzione</t>
        </is>
      </c>
      <c r="D18" s="8">
        <f>WORKDAY($J$3,20)</f>
      </c>
      <c r="E18" s="7">
        <v>7</v>
      </c>
      <c r="F18" s="12">
        <f>IF(OR(D18="",E18=""),"",WORKDAY(D18,MAX(E18,1)-1))</f>
      </c>
      <c r="G18" s="7" t="inlineStr">
        <is>
          <t xml:space="preserve">9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Liberatorie delle persone e dei luoghi</t>
        </is>
      </c>
      <c r="C19" s="5" t="inlineStr">
        <is>
          <t xml:space="preserve">Preproduzione</t>
        </is>
      </c>
      <c r="D19" s="8">
        <f>WORKDAY($J$3,25)</f>
      </c>
      <c r="E19" s="7">
        <v>5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Permessi per le riprese in esterni</t>
        </is>
      </c>
      <c r="C20" s="5" t="inlineStr">
        <is>
          <t xml:space="preserve">Preproduzione</t>
        </is>
      </c>
      <c r="D20" s="8">
        <f>WORKDAY($J$3,20)</f>
      </c>
      <c r="E20" s="7">
        <v>10</v>
      </c>
      <c r="F20" s="12">
        <f>IF(OR(D20="",E20=""),"",WORKDAY(D20,MAX(E20,1)-1))</f>
      </c>
      <c r="G20" s="7" t="inlineStr">
        <is>
          <t xml:space="preserve">11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Piano di produzione e ordine del giorno delle riprese</t>
        </is>
      </c>
      <c r="C21" s="5" t="inlineStr">
        <is>
          <t xml:space="preserve">Preproduzione</t>
        </is>
      </c>
      <c r="D21" s="8">
        <f>WORKDAY($J$3,27)</f>
      </c>
      <c r="E21" s="7">
        <v>3</v>
      </c>
      <c r="F21" s="12">
        <f>IF(OR(D21="",E21=""),"",WORKDAY(D21,MAX(E21,1)-1))</f>
      </c>
      <c r="G21" s="7" t="inlineStr">
        <is>
          <t xml:space="preserve">10, 13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Riunione di preproduzione con il cliente</t>
        </is>
      </c>
      <c r="C22" s="5" t="inlineStr">
        <is>
          <t xml:space="preserve">Preproduzione</t>
        </is>
      </c>
      <c r="D22" s="8">
        <f>WORKDAY($J$3,30)</f>
      </c>
      <c r="E22" s="7">
        <v>1</v>
      </c>
      <c r="F22" s="12">
        <f>IF(OR(D22="",E22=""),"",WORKDAY(D22,MAX(E22,1)-1))</f>
      </c>
      <c r="G22" s="7" t="inlineStr">
        <is>
          <t xml:space="preserve">16, 14, 15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Preproduzione approvata</t>
        </is>
      </c>
      <c r="C23" s="5" t="inlineStr">
        <is>
          <t xml:space="preserve">Preproduzione</t>
        </is>
      </c>
      <c r="D23" s="8">
        <f>WORKDAY($J$3,30)</f>
      </c>
      <c r="E23" s="7">
        <v>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Sì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Giornate di ripresa</t>
        </is>
      </c>
      <c r="C24" s="5" t="inlineStr">
        <is>
          <t xml:space="preserve">Riprese</t>
        </is>
      </c>
      <c r="D24" s="8">
        <f>WORKDAY($J$3,31)</f>
      </c>
      <c r="E24" s="7">
        <v>2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Interviste ai referenti dell'azienda</t>
        </is>
      </c>
      <c r="C25" s="5" t="inlineStr">
        <is>
          <t xml:space="preserve">Riprese</t>
        </is>
      </c>
      <c r="D25" s="8">
        <f>WORKDAY($J$3,33)</f>
      </c>
      <c r="E25" s="7">
        <v>1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Copie di sicurezza del girato a fine giornata</t>
        </is>
      </c>
      <c r="C26" s="5" t="inlineStr">
        <is>
          <t xml:space="preserve">Riprese</t>
        </is>
      </c>
      <c r="D26" s="8">
        <f>WORKDAY($J$3,31)</f>
      </c>
      <c r="E26" s="7">
        <v>4</v>
      </c>
      <c r="F26" s="12">
        <f>IF(OR(D26="",E26=""),"",WORKDAY(D26,MAX(E26,1)-1))</f>
      </c>
      <c r="G26" s="7" t="inlineStr">
        <is>
          <t xml:space="preserve">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Riprese concluse</t>
        </is>
      </c>
      <c r="C27" s="5" t="inlineStr">
        <is>
          <t xml:space="preserve">Riprese</t>
        </is>
      </c>
      <c r="D27" s="8">
        <f>WORKDAY($J$3,34)</f>
      </c>
      <c r="E27" s="7">
        <v>0</v>
      </c>
      <c r="F27" s="12">
        <f>IF(OR(D27="",E27=""),"",WORKDAY(D27,MAX(E27,1)-1))</f>
      </c>
      <c r="G27" s="7" t="inlineStr">
        <is>
          <t xml:space="preserve">19, 20, 21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Visione del girato e trascrizione delle interviste</t>
        </is>
      </c>
      <c r="C28" s="5" t="inlineStr">
        <is>
          <t xml:space="preserve">Postproduzione</t>
        </is>
      </c>
      <c r="D28" s="8">
        <f>WORKDAY($J$3,35)</f>
      </c>
      <c r="E28" s="7">
        <v>3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Scelta della musica e licenza d'uso</t>
        </is>
      </c>
      <c r="C29" s="5" t="inlineStr">
        <is>
          <t xml:space="preserve">Postproduzione</t>
        </is>
      </c>
      <c r="D29" s="8">
        <f>WORKDAY($J$3,35)</f>
      </c>
      <c r="E29" s="7">
        <v>4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Primo montaggio</t>
        </is>
      </c>
      <c r="C30" s="5" t="inlineStr">
        <is>
          <t xml:space="preserve">Postproduzione</t>
        </is>
      </c>
      <c r="D30" s="8">
        <f>WORKDAY($J$3,38)</f>
      </c>
      <c r="E30" s="7">
        <v>7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Prima revisione del cliente</t>
        </is>
      </c>
      <c r="C31" s="5" t="inlineStr">
        <is>
          <t xml:space="preserve">Postproduzione</t>
        </is>
      </c>
      <c r="D31" s="8">
        <f>WORKDAY($J$3,45)</f>
      </c>
      <c r="E31" s="7">
        <v>3</v>
      </c>
      <c r="F31" s="12">
        <f>IF(OR(D31="",E31=""),"",WORKDAY(D31,MAX(E31,1)-1))</f>
      </c>
      <c r="G31" s="7" t="inlineStr">
        <is>
          <t xml:space="preserve">25, 24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Registrazione della voce narrante</t>
        </is>
      </c>
      <c r="C32" s="5" t="inlineStr">
        <is>
          <t xml:space="preserve">Postproduzione</t>
        </is>
      </c>
      <c r="D32" s="8">
        <f>WORKDAY($J$3,45)</f>
      </c>
      <c r="E32" s="7">
        <v>5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Grafiche animate, titoli e logo</t>
        </is>
      </c>
      <c r="C33" s="5" t="inlineStr">
        <is>
          <t xml:space="preserve">Postproduzione</t>
        </is>
      </c>
      <c r="D33" s="8">
        <f>WORKDAY($J$3,45)</f>
      </c>
      <c r="E33" s="7">
        <v>8</v>
      </c>
      <c r="F33" s="12">
        <f>IF(OR(D33="",E33=""),"",WORKDAY(D33,MAX(E33,1)-1))</f>
      </c>
      <c r="G33" s="7" t="inlineStr">
        <is>
          <t xml:space="preserve">25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Secondo montaggio con le correzioni</t>
        </is>
      </c>
      <c r="C34" s="5" t="inlineStr">
        <is>
          <t xml:space="preserve">Postproduzione</t>
        </is>
      </c>
      <c r="D34" s="8">
        <f>WORKDAY($J$3,48)</f>
      </c>
      <c r="E34" s="7">
        <v>4</v>
      </c>
      <c r="F34" s="12">
        <f>IF(OR(D34="",E34=""),"",WORKDAY(D34,MAX(E34,1)-1))</f>
      </c>
      <c r="G34" s="7" t="inlineStr">
        <is>
          <t xml:space="preserve">26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Seconda revisione del cliente</t>
        </is>
      </c>
      <c r="C35" s="5" t="inlineStr">
        <is>
          <t xml:space="preserve">Postproduzione</t>
        </is>
      </c>
      <c r="D35" s="8">
        <f>WORKDAY($J$3,52)</f>
      </c>
      <c r="E35" s="7">
        <v>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Correzione del colore</t>
        </is>
      </c>
      <c r="C36" s="5" t="inlineStr">
        <is>
          <t xml:space="preserve">Postproduzione</t>
        </is>
      </c>
      <c r="D36" s="8">
        <f>WORKDAY($J$3,54)</f>
      </c>
      <c r="E36" s="7">
        <v>3</v>
      </c>
      <c r="F36" s="12">
        <f>IF(OR(D36="",E36=""),"",WORKDAY(D36,MAX(E36,1)-1))</f>
      </c>
      <c r="G36" s="7" t="inlineStr">
        <is>
          <t xml:space="preserve">30, 28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Missaggio audio</t>
        </is>
      </c>
      <c r="C37" s="5" t="inlineStr">
        <is>
          <t xml:space="preserve">Postproduzione</t>
        </is>
      </c>
      <c r="D37" s="8">
        <f>WORKDAY($J$3,54)</f>
      </c>
      <c r="E37" s="7">
        <v>3</v>
      </c>
      <c r="F37" s="12">
        <f>IF(OR(D37="",E37=""),"",WORKDAY(D37,MAX(E37,1)-1))</f>
      </c>
      <c r="G37" s="7" t="inlineStr">
        <is>
          <t xml:space="preserve">30, 27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Sottotitoli</t>
        </is>
      </c>
      <c r="C38" s="5" t="inlineStr">
        <is>
          <t xml:space="preserve">Postproduzione</t>
        </is>
      </c>
      <c r="D38" s="8">
        <f>WORKDAY($J$3,57)</f>
      </c>
      <c r="E38" s="7">
        <v>2</v>
      </c>
      <c r="F38" s="12">
        <f>IF(OR(D38="",E38=""),"",WORKDAY(D38,MAX(E38,1)-1))</f>
      </c>
      <c r="G38" s="7" t="inlineStr">
        <is>
          <t xml:space="preserve">31, 32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Approvazione del master da parte del cliente</t>
        </is>
      </c>
      <c r="C39" s="5" t="inlineStr">
        <is>
          <t xml:space="preserve">Postproduzione</t>
        </is>
      </c>
      <c r="D39" s="8">
        <f>WORKDAY($J$3,59)</f>
      </c>
      <c r="E39" s="7">
        <v>1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Master approvato</t>
        </is>
      </c>
      <c r="C40" s="5" t="inlineStr">
        <is>
          <t xml:space="preserve">Postproduzione</t>
        </is>
      </c>
      <c r="D40" s="8">
        <f>WORKDAY($J$3,59)</f>
      </c>
      <c r="E40" s="7">
        <v>0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Versioni per i canali</t>
        </is>
      </c>
      <c r="C41" s="5" t="inlineStr">
        <is>
          <t xml:space="preserve">Versioni e consegna</t>
        </is>
      </c>
      <c r="D41" s="8">
        <f>WORKDAY($J$3,60)</f>
      </c>
      <c r="E41" s="7">
        <v>5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   Riduzione da 30 secondi per la pubblicità</t>
        </is>
      </c>
      <c r="C42" s="5" t="inlineStr">
        <is>
          <t xml:space="preserve">Versioni e consegna</t>
        </is>
      </c>
      <c r="D42" s="8">
        <f>WORKDAY($J$3,60)</f>
      </c>
      <c r="E42" s="7">
        <v>3</v>
      </c>
      <c r="F42" s="12">
        <f>IF(OR(D42="",E42=""),"",WORKDAY(D42,MAX(E42,1)-1))</f>
      </c>
      <c r="G42" s="7"/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   Versione verticale per storie e reel</t>
        </is>
      </c>
      <c r="C43" s="5" t="inlineStr">
        <is>
          <t xml:space="preserve">Versioni e consegna</t>
        </is>
      </c>
      <c r="D43" s="8">
        <f>WORKDAY($J$3,60)</f>
      </c>
      <c r="E43" s="7">
        <v>4</v>
      </c>
      <c r="F43" s="12">
        <f>IF(OR(D43="",E43=""),"",WORKDAY(D43,MAX(E43,1)-1))</f>
      </c>
      <c r="G43" s="7"/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   Versione quadrata per i feed</t>
        </is>
      </c>
      <c r="C44" s="5" t="inlineStr">
        <is>
          <t xml:space="preserve">Versioni e consegna</t>
        </is>
      </c>
      <c r="D44" s="8">
        <f>WORKDAY($J$3,62)</f>
      </c>
      <c r="E44" s="7">
        <v>3</v>
      </c>
      <c r="F44" s="12">
        <f>IF(OR(D44="",E44=""),"",WORKDAY(D44,MAX(E44,1)-1))</f>
      </c>
      <c r="G44" s="7"/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Copertine e miniature</t>
        </is>
      </c>
      <c r="C45" s="5" t="inlineStr">
        <is>
          <t xml:space="preserve">Versioni e consegna</t>
        </is>
      </c>
      <c r="D45" s="8">
        <f>WORKDAY($J$3,60)</f>
      </c>
      <c r="E45" s="7">
        <v>2</v>
      </c>
      <c r="F45" s="12">
        <f>IF(OR(D45="",E45=""),"",WORKDAY(D45,MAX(E45,1)-1))</f>
      </c>
      <c r="G45" s="7" t="inlineStr">
        <is>
          <t xml:space="preserve">35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Approvazione delle versioni da parte del cliente</t>
        </is>
      </c>
      <c r="C46" s="5" t="inlineStr">
        <is>
          <t xml:space="preserve">Versioni e consegna</t>
        </is>
      </c>
      <c r="D46" s="8">
        <f>WORKDAY($J$3,65)</f>
      </c>
      <c r="E46" s="7">
        <v>2</v>
      </c>
      <c r="F46" s="12">
        <f>IF(OR(D46="",E46=""),"",WORKDAY(D46,MAX(E46,1)-1))</f>
      </c>
      <c r="G46" s="7" t="inlineStr">
        <is>
          <t xml:space="preserve">36, 40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Consegna dei file e delle licenze</t>
        </is>
      </c>
      <c r="C47" s="5" t="inlineStr">
        <is>
          <t xml:space="preserve">Versioni e consegna</t>
        </is>
      </c>
      <c r="D47" s="8">
        <f>WORKDAY($J$3,67)</f>
      </c>
      <c r="E47" s="7">
        <v>1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Archiviazione del girato e del progetto di montaggio</t>
        </is>
      </c>
      <c r="C48" s="5" t="inlineStr">
        <is>
          <t xml:space="preserve">Versioni e consegna</t>
        </is>
      </c>
      <c r="D48" s="8">
        <f>WORKDAY($J$3,67)</f>
      </c>
      <c r="E48" s="7">
        <v>2</v>
      </c>
      <c r="F48" s="12">
        <f>IF(OR(D48="",E48=""),"",WORKDAY(D48,MAX(E48,1)-1))</f>
      </c>
      <c r="G48" s="7" t="inlineStr">
        <is>
          <t xml:space="preserve">41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Video consegnato</t>
        </is>
      </c>
      <c r="C49" s="5" t="inlineStr">
        <is>
          <t xml:space="preserve">Versioni e consegna</t>
        </is>
      </c>
      <c r="D49" s="8">
        <f>WORKDAY($J$3,68)</f>
      </c>
      <c r="E49" s="7">
        <v>0</v>
      </c>
      <c r="F49" s="12">
        <f>IF(OR(D49="",E49=""),"",WORKDAY(D49,MAX(E49,1)-1))</f>
      </c>
      <c r="G49" s="7" t="inlineStr">
        <is>
          <t xml:space="preserve">42, 43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6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</mergeCells>
  <conditionalFormatting sqref="L6:DL105">
    <cfRule type="expression" dxfId="6" priority="1" stopIfTrue="1">
      <formula>AND($H6="Sì",L$5=$F6)</formula>
    </cfRule>
  </conditionalFormatting>
  <conditionalFormatting sqref="L6:DL105">
    <cfRule type="expression" dxfId="7" priority="2" stopIfTrue="1">
      <formula>AND(AND($F6&lt;&gt;"",L$5&gt;=$D6,L$5&lt;=$F6),$F6&lt;TODAY(),N($I6)&lt;1)</formula>
    </cfRule>
  </conditionalFormatting>
  <conditionalFormatting sqref="L6:DL105">
    <cfRule type="expression" dxfId="8" priority="3" stopIfTrue="1">
      <formula>AND(AND($F6&lt;&gt;"",L$5&gt;=$D6,L$5&lt;=$F6),L$5&lt;$D6+($F6-$D6+1)*N($I6))</formula>
    </cfRule>
  </conditionalFormatting>
  <conditionalFormatting sqref="L6:DL105">
    <cfRule type="expression" dxfId="9" priority="4" stopIfTrue="1">
      <formula>AND($F6&lt;&gt;"",L$5&gt;=$D6,L$5&lt;=$F6)</formula>
    </cfRule>
  </conditionalFormatting>
  <conditionalFormatting sqref="L6:DL105">
    <cfRule type="expression" dxfId="10" priority="5" stopIfTrue="1">
      <formula>L$5=TODAY()</formula>
    </cfRule>
  </conditionalFormatting>
  <conditionalFormatting sqref="L6:DL105">
    <cfRule type="expression" dxfId="12" priority="6" stopIfTrue="1">
      <formula>WEEKDAY(L$5,2)&gt;5</formula>
    </cfRule>
  </conditionalFormatting>
  <conditionalFormatting sqref="L5:DL5">
    <cfRule type="expression" dxfId="11" priority="7" stopIfTrue="1">
      <formula>L5=TODAY()</formula>
    </cfRule>
  </conditionalFormatting>
  <conditionalFormatting sqref="L5:DL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Video aziendale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45" customHeight="1">
      <c r="A6" s="13">
        <f>IF(B6="","","R-"&amp;(ROW()-5))</f>
      </c>
      <c r="B6" s="6" t="inlineStr">
        <is>
          <t xml:space="preserve">Correzioni oltre le due revisioni previste</t>
        </is>
      </c>
      <c r="C6" s="6" t="inlineStr">
        <is>
          <t xml:space="preserve">Il cliente chiede nuovi giri di montaggio o cambia il messaggio a video finito: le ore di montaggio crescono e la consegna slitta.</t>
        </is>
      </c>
      <c r="D6" s="5" t="inlineStr">
        <is>
          <t xml:space="preserve">Cliente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Due revisioni scritte nel preventivo; sceneggiatura approvata prima delle riprese; ogni giro in più preventivato prima di farlo.</t>
        </is>
      </c>
      <c r="L6" s="6" t="inlineStr">
        <is>
          <t xml:space="preserve">Prima revisione del cliente; Seconda revisione del cliente</t>
        </is>
      </c>
      <c r="M6" s="5" t="inlineStr">
        <is>
          <t xml:space="preserve">Identificato</t>
        </is>
      </c>
      <c r="N6" s="8">
        <f>WORKDAY(Piano!$J$3,45)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Un nuovo decisore vede il video a metà montaggio</t>
        </is>
      </c>
      <c r="C7" s="6" t="inlineStr">
        <is>
          <t xml:space="preserve">Il responsabile che non ha seguito il brief vede il secondo montaggio e rimette in discussione il concept.</t>
        </is>
      </c>
      <c r="D7" s="5" t="inlineStr">
        <is>
          <t xml:space="preserve">Cliente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Chi approva è scritto nel brief; concept e sceneggiatura approvati per iscritto da quella persona.</t>
        </is>
      </c>
      <c r="L7" s="6" t="inlineStr">
        <is>
          <t xml:space="preserve">Brief con il cliente: obiettivo, pubblico, canali, durata; Revisione della sceneggiatura con il cliente</t>
        </is>
      </c>
      <c r="M7" s="5" t="inlineStr">
        <is>
          <t xml:space="preserve">Identificato</t>
        </is>
      </c>
      <c r="N7" s="8">
        <f>WORKDAY(Piano!$J$3,17)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Maltempo o sede non disponibile il giorno delle riprese</t>
        </is>
      </c>
      <c r="C8" s="6" t="inlineStr">
        <is>
          <t xml:space="preserve">Pioggia sulle riprese in esterni o un reparto fermo per un imprevisto: la troupe resta pagata e senza inquadrature.</t>
        </is>
      </c>
      <c r="D8" s="5" t="inlineStr">
        <is>
          <t xml:space="preserve">Produzione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Giornata di riserva concordata con troupe e cliente; ordine del giorno con le scene in interni pronte da anticipare.</t>
        </is>
      </c>
      <c r="L8" s="6" t="inlineStr">
        <is>
          <t xml:space="preserve">Piano di produzione e ordine del giorno delle riprese; Giornate di ripresa</t>
        </is>
      </c>
      <c r="M8" s="5" t="inlineStr">
        <is>
          <t xml:space="preserve">Identificato</t>
        </is>
      </c>
      <c r="N8" s="8">
        <f>WORKDAY(Piano!$J$3,28)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Persone riconoscibili senza liberatoria</t>
        </is>
      </c>
      <c r="C9" s="6" t="inlineStr">
        <is>
          <t xml:space="preserve">Un dipendente ripreso non ha firmato o ritira il consenso: la scena va tagliata o oscurata a montaggio finito.</t>
        </is>
      </c>
      <c r="D9" s="5" t="inlineStr">
        <is>
          <t xml:space="preserve">Legale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Liberatorie firmate prima delle riprese; chi non firma resta fuori dall'inquadratura; elenco delle persone riprese controllato a fine giornata.</t>
        </is>
      </c>
      <c r="L9" s="6" t="inlineStr">
        <is>
          <t xml:space="preserve">Liberatorie delle persone e dei luoghi</t>
        </is>
      </c>
      <c r="M9" s="5" t="inlineStr">
        <is>
          <t xml:space="preserve">Identificato</t>
        </is>
      </c>
      <c r="N9" s="8">
        <f>WORKDAY(Piano!$J$3,25)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Girato perso o audio delle interviste inutilizzabile</t>
        </is>
      </c>
      <c r="C10" s="6" t="inlineStr">
        <is>
          <t xml:space="preserve">Una scheda danneggiata o un microfono disturbato rovinano scene che non si possono rifare senza un'altra giornata.</t>
        </is>
      </c>
      <c r="D10" s="5" t="inlineStr">
        <is>
          <t xml:space="preserve">Tecnica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Tre copie del girato ogni sera; registrazione audio doppia nelle interviste, con la cuffia sempre in ascolto.</t>
        </is>
      </c>
      <c r="L10" s="6" t="inlineStr">
        <is>
          <t xml:space="preserve">Copie di sicurezza del girato a fine giornata; Interviste ai referenti dell'azienda</t>
        </is>
      </c>
      <c r="M10" s="5" t="inlineStr">
        <is>
          <t xml:space="preserve">Identificato</t>
        </is>
      </c>
      <c r="N10" s="8">
        <f>WORKDAY(Piano!$J$3,31)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Video aziendale: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video aziendale dal brief alla consegna: concept, sceneggiatura e storyboard, liberatorie, riprese, montaggio con due revisioni, versioni per i social.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HYPERLINK("https://keenhour.com/modelli/video-aziendale","Il modello «Video aziendale» nella galleria")</f>
      </c>
    </row>
    <row r="20">
      <c r="B20" s="29">
        <f>HYPERLINK("https://keenhour.com/modelli/video-aziendale/usa","Usa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Video aziendale</dc:title>
  <dc:creator>KeenHour</dc:creator>
  <dc:language>it-IT</dc:language>
</cp:coreProperties>
</file>